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firstSheet="4" activeTab="7"/>
  </bookViews>
  <sheets>
    <sheet name="справка №1-БАЛАНС" sheetId="1" r:id="rId1"/>
    <sheet name="справка №4-ОСК" sheetId="2" r:id="rId2"/>
    <sheet name="справка №2-ОТЧЕТ ЗА ДОХОДИТЕ" sheetId="3" r:id="rId3"/>
    <sheet name="справка №3-ОПП по прекия метод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1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<sst xmlns="http://schemas.openxmlformats.org/spreadsheetml/2006/main" count="1061" uniqueCount="876">
  <si>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</si>
  <si>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</si>
  <si>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</si>
  <si>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</si>
  <si>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</si>
  <si>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</si>
  <si>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</si>
  <si>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</si>
  <si>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</si>
  <si>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</si>
  <si>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</si>
  <si>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</si>
  <si>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</si>
  <si>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</si>
  <si>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</si>
  <si>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</si>
  <si>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</si>
  <si>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</si>
  <si>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</si>
  <si>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</si>
  <si>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</si>
  <si>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</si>
  <si>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</si>
  <si>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</si>
  <si>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</si>
  <si>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</si>
  <si>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</si>
  <si>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</si>
  <si>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</si>
  <si>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</si>
  <si>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</si>
  <si>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</si>
  <si>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</si>
  <si>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</si>
  <si>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</si>
  <si>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</si>
  <si>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</si>
  <si>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</si>
  <si>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</si>
  <si>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</si>
  <si>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</si>
  <si>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</si>
  <si>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</si>
  <si>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</si>
  <si>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</si>
  <si>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</si>
  <si>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</si>
  <si>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</si>
  <si>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</si>
  <si>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</si>
  <si>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</si>
  <si>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</si>
  <si>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</si>
  <si>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</si>
  <si>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</si>
  <si>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</si>
  <si>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</si>
  <si>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</si>
  <si>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</si>
  <si>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</si>
  <si>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</si>
  <si>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</si>
  <si>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</si>
  <si>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</si>
  <si>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</si>
  <si>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</si>
  <si>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</si>
  <si>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</si>
  <si>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</si>
  <si>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</si>
  <si>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</si>
  <si>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</si>
  <si>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</si>
  <si>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</si>
  <si>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</si>
  <si>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</si>
  <si>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</si>
  <si>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</si>
  <si>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</si>
  <si>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</si>
  <si>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</si>
  <si>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</si>
  <si>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</si>
  <si>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</si>
  <si>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</si>
  <si>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</si>
  <si>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</si>
  <si>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</si>
  <si>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</si>
  <si>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</si>
  <si>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</si>
  <si>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</si>
  <si>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</si>
  <si>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</si>
  <si>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</si>
  <si>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</si>
  <si>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</si>
  <si>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</si>
  <si>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</si>
  <si>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</si>
  <si>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</si>
  <si>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</si>
  <si>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</si>
  <si>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</si>
  <si>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</si>
  <si>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</si>
  <si>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</si>
  <si>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</si>
  <si>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</si>
  <si>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</si>
  <si>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</si>
  <si>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</si>
  <si>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</si>
  <si>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</si>
  <si>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</si>
  <si>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</si>
  <si>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</si>
  <si>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</si>
  <si>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</si>
  <si>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</si>
  <si>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</si>
  <si>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</si>
  <si>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</si>
  <si>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</si>
  <si>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</si>
  <si>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</si>
  <si>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</si>
  <si>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</si>
  <si>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</si>
  <si>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</si>
  <si>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</si>
  <si>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</si>
  <si>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</si>
  <si>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</si>
  <si>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</si>
  <si>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</si>
  <si>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</si>
  <si>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</si>
  <si>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</si>
  <si>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</si>
  <si>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</si>
  <si>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</si>
  <si>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</si>
  <si>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</si>
  <si>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</si>
  <si>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</si>
  <si>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</si>
  <si>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</si>
  <si>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</si>
  <si>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</si>
  <si>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</si>
  <si>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</si>
  <si>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</si>
  <si>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</si>
  <si>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</si>
  <si>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</si>
  <si>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</si>
  <si>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</si>
  <si>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</si>
  <si>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</si>
  <si>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</si>
  <si>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</si>
  <si>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</si>
  <si>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</si>
  <si>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</si>
  <si>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</si>
  <si>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</si>
  <si>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</si>
  <si>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</si>
  <si>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</si>
  <si>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</si>
  <si>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</si>
  <si>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</si>
  <si>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</si>
  <si>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</si>
  <si>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</si>
  <si>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</si>
  <si>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</si>
  <si>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</si>
  <si>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</si>
  <si>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</si>
  <si>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</si>
  <si>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</si>
  <si>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</si>
  <si>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</si>
  <si>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</si>
  <si>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</si>
  <si>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</si>
  <si>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</si>
  <si>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</si>
  <si>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</si>
  <si>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</si>
  <si>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</si>
  <si>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</si>
  <si>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</si>
  <si>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</si>
  <si>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</si>
  <si>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</si>
  <si>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</si>
  <si>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</si>
  <si>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</si>
  <si>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</si>
  <si>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</si>
  <si>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</si>
  <si>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</si>
  <si>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</si>
  <si>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</si>
  <si>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</si>
  <si>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</si>
  <si>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</si>
  <si>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</si>
  <si>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</si>
  <si>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</si>
  <si>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</si>
  <si>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</si>
  <si>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</si>
  <si>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</si>
  <si>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</si>
  <si>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</si>
  <si>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</si>
  <si>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</si>
  <si>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</si>
  <si>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</si>
  <si>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</si>
  <si>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</si>
  <si>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</si>
  <si>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</si>
  <si>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</si>
  <si>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</si>
  <si>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</si>
  <si>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</si>
  <si>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</si>
  <si>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</si>
  <si>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</si>
  <si>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</si>
  <si>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</si>
  <si>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</si>
  <si>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</si>
  <si>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</si>
  <si>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</si>
  <si>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</si>
  <si>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</si>
  <si>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</si>
  <si>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</si>
  <si>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</si>
  <si>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</si>
  <si>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</si>
  <si>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</si>
  <si>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</si>
  <si>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</si>
  <si>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</si>
  <si>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</si>
  <si>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</si>
  <si>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</si>
  <si>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</si>
  <si>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</si>
  <si>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</si>
  <si>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</si>
  <si>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</si>
  <si>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</si>
  <si>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</si>
  <si>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</si>
  <si>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</si>
  <si>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</si>
  <si>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</si>
  <si>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</si>
  <si>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</si>
  <si>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</si>
  <si>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</si>
  <si>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</si>
  <si>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</si>
  <si>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</si>
  <si>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</si>
  <si>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</si>
  <si>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</si>
  <si>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</si>
  <si>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</si>
  <si>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</si>
  <si>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</si>
  <si>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</si>
  <si>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</si>
  <si>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</si>
  <si>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</si>
  <si>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</si>
  <si>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</si>
  <si>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</si>
  <si>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</si>
  <si>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</si>
  <si>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</si>
  <si>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</si>
  <si>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</si>
  <si>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</si>
  <si>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</si>
  <si>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</si>
  <si>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</si>
  <si>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</si>
  <si>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</si>
  <si>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</si>
  <si>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</si>
  <si>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</si>
  <si>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</si>
  <si>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</si>
  <si>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</si>
  <si>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</si>
  <si>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</si>
  <si>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</si>
  <si>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</si>
  <si>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</si>
  <si>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</si>
  <si>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</si>
  <si>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</si>
  <si>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</si>
  <si>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</si>
  <si>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</si>
  <si>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</si>
  <si>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</si>
  <si>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</si>
  <si>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</si>
  <si>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</si>
  <si>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</si>
  <si>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</si>
  <si>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</si>
  <si>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</si>
  <si>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</si>
  <si>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</si>
  <si>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</si>
  <si>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</si>
  <si>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</si>
  <si>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</si>
  <si>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</si>
  <si>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</si>
  <si>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</si>
  <si>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</si>
  <si>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</si>
  <si>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</si>
  <si>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</si>
  <si>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</si>
  <si>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</si>
  <si>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</si>
  <si>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</si>
  <si>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</si>
  <si>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</si>
  <si>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</si>
  <si>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</si>
  <si>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</si>
  <si>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</si>
  <si>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</si>
  <si>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</si>
  <si>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</si>
  <si>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</si>
  <si>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</si>
  <si>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</si>
  <si>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</si>
  <si>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</si>
  <si>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</si>
  <si>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</si>
  <si>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</si>
  <si>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</si>
  <si>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</si>
  <si>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</si>
  <si>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</si>
  <si>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</si>
  <si>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</si>
  <si>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</si>
  <si>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</si>
  <si>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</si>
  <si>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</si>
  <si>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</si>
  <si>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</si>
  <si>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</si>
  <si>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</si>
  <si>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</si>
  <si>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</si>
  <si>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</si>
  <si>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</si>
  <si>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</si>
  <si>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</si>
  <si>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</si>
  <si>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</si>
  <si>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</si>
  <si>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</si>
  <si>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</si>
  <si>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</si>
  <si>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</si>
  <si>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</si>
  <si>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</si>
  <si>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</si>
  <si>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</si>
  <si>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</si>
  <si>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</si>
  <si>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</si>
  <si>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</si>
  <si>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</si>
  <si>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</si>
  <si>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</si>
  <si>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</si>
  <si>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</si>
  <si>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</si>
  <si>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</si>
  <si>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</si>
  <si>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</si>
  <si>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</si>
  <si>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</si>
  <si>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</si>
  <si>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</si>
  <si>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</si>
  <si>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</si>
  <si>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</si>
  <si>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</si>
  <si>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</si>
  <si>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</si>
  <si>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</si>
  <si>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</si>
  <si>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</si>
  <si>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</si>
  <si>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</si>
  <si>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</si>
  <si>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</si>
  <si>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</si>
  <si>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</si>
  <si>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</si>
  <si>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</si>
  <si>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</si>
  <si>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</si>
  <si>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</si>
  <si>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</si>
  <si>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</si>
  <si>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</si>
  <si>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</si>
  <si>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</si>
  <si>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</si>
  <si>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</si>
  <si>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</si>
  <si>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</si>
  <si>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</si>
  <si>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</si>
  <si>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</si>
  <si>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</si>
  <si>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</si>
  <si>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</si>
  <si>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</si>
  <si>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</si>
  <si>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</si>
  <si>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</si>
  <si>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</si>
  <si>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</si>
  <si>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</si>
  <si>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</si>
  <si>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</si>
  <si>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</si>
  <si>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</si>
  <si>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</si>
  <si>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</si>
  <si>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</si>
  <si>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</si>
  <si>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</si>
  <si>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</si>
  <si>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</si>
  <si>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</si>
  <si>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</si>
  <si>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</si>
  <si>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</si>
  <si>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</si>
  <si>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</si>
  <si>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</si>
  <si>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</si>
  <si>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</si>
  <si>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</si>
  <si>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</si>
  <si>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</si>
  <si>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</si>
  <si>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</si>
  <si>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</si>
  <si>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</si>
  <si>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</si>
  <si>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</si>
  <si>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</si>
  <si>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</si>
  <si>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</si>
  <si>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</si>
  <si>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</si>
  <si>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</si>
  <si>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</si>
  <si>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</si>
  <si>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</si>
  <si>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</si>
  <si>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</si>
  <si>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</si>
  <si>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</si>
  <si>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</si>
  <si>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</si>
  <si>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</si>
  <si>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</si>
  <si>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</si>
  <si>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</si>
  <si>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</si>
  <si>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</si>
  <si>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</si>
  <si>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</si>
  <si>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</si>
  <si>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</si>
  <si>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</si>
  <si>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</si>
  <si>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</si>
  <si>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</si>
  <si>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</si>
  <si>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</si>
  <si>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</si>
  <si>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</si>
  <si>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</si>
  <si>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</si>
  <si>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</si>
  <si>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</si>
  <si>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</si>
  <si>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</si>
  <si>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</si>
  <si>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</si>
  <si>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</si>
  <si>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</si>
  <si>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</si>
  <si>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</si>
  <si>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</si>
  <si>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</si>
  <si>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</si>
  <si>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</si>
  <si>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</si>
  <si>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</si>
  <si>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</si>
  <si>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</si>
  <si>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</si>
  <si>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</si>
  <si>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</si>
  <si>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</si>
  <si>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</si>
  <si>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</si>
  <si>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</si>
  <si>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</si>
  <si>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</si>
  <si>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</si>
  <si>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</si>
  <si>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</si>
  <si>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</si>
  <si>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</si>
  <si>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</si>
  <si>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</si>
  <si>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</si>
  <si>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</si>
  <si>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</si>
  <si>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</si>
  <si>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</si>
  <si>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</si>
  <si>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</si>
  <si>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</si>
  <si>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</si>
  <si>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</si>
  <si>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</si>
  <si>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</si>
  <si>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</si>
  <si>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</si>
  <si>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</si>
  <si>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</si>
  <si>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</si>
  <si>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</si>
  <si>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</si>
  <si>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</si>
  <si>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</si>
  <si>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</si>
  <si>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</si>
  <si>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</si>
  <si>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</si>
  <si>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</si>
  <si>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</si>
  <si>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</si>
  <si>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</si>
  <si>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</si>
  <si>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</si>
  <si>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</si>
  <si>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</si>
  <si>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</si>
  <si>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</si>
  <si>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</si>
  <si>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</si>
  <si>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</si>
  <si>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</si>
  <si>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</si>
  <si>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</si>
  <si>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</si>
  <si>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</si>
  <si>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</si>
  <si>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</si>
  <si>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</si>
  <si>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</si>
  <si>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</si>
  <si>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</si>
  <si>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</si>
  <si>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</si>
  <si>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</si>
  <si>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</si>
  <si>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</si>
  <si>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</si>
  <si>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</si>
  <si>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</si>
  <si>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</si>
  <si>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</si>
  <si>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</si>
  <si>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</si>
  <si>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</si>
  <si>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</si>
  <si>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</si>
  <si>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</si>
  <si>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</si>
  <si>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</si>
  <si>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</si>
  <si>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</si>
  <si>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</si>
  <si>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</si>
  <si>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</si>
  <si>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</si>
  <si>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</si>
  <si>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</si>
  <si>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</si>
  <si>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</si>
  <si>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</si>
  <si>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</si>
  <si>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</si>
  <si>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</si>
  <si>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</si>
  <si>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</si>
  <si>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</si>
  <si>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</si>
  <si>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</si>
  <si>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</si>
  <si>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</si>
  <si>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</si>
  <si>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</si>
  <si>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</si>
  <si>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</si>
  <si>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</si>
  <si>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</si>
  <si>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</si>
  <si>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</si>
  <si>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</si>
  <si>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</si>
  <si>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</si>
  <si>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</si>
  <si>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</si>
  <si>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</si>
  <si>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</si>
  <si>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</si>
  <si>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</si>
  <si>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</si>
  <si>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</si>
  <si>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</si>
  <si>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</si>
  <si>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</si>
  <si>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</si>
  <si>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</si>
  <si>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</si>
  <si>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</si>
  <si>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</si>
  <si>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</si>
  <si>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</si>
  <si>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</si>
  <si>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</si>
  <si>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</si>
  <si>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</si>
  <si>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</si>
  <si>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</si>
  <si>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</si>
  <si>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</si>
  <si>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</si>
  <si>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</si>
  <si>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</si>
  <si>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</si>
  <si>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</si>
  <si>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</si>
  <si>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</si>
  <si>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</si>
  <si>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</si>
  <si>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</si>
  <si>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</si>
  <si>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</si>
  <si>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</si>
  <si>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</si>
  <si>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</si>
  <si>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</si>
  <si>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</si>
  <si>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</si>
  <si>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</si>
  <si>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</si>
  <si>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</si>
  <si>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</si>
  <si>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</si>
  <si>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</si>
  <si>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</si>
  <si>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</si>
  <si>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</si>
  <si>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</si>
  <si>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</si>
  <si>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</si>
  <si>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</si>
  <si>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</si>
  <si>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</si>
  <si>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</si>
  <si>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</si>
  <si>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</si>
  <si>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</si>
  <si>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</si>
  <si>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</si>
  <si>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</si>
  <si>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</si>
  <si>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</si>
  <si>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</si>
  <si>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</si>
  <si>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</si>
  <si>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</si>
  <si>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</si>
  <si>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</si>
  <si>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</si>
  <si>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</si>
  <si>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</si>
  <si>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</si>
  <si>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</si>
  <si>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</si>
  <si>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</si>
  <si>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</si>
  <si>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</si>
  <si>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</si>
  <si>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</si>
  <si>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</si>
  <si>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</si>
  <si>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</si>
  <si>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</si>
  <si>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</si>
  <si>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</si>
  <si>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</si>
  <si>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</si>
  <si>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</si>
  <si>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</si>
  <si>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</si>
  <si>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</si>
  <si>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</si>
  <si>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</si>
  <si>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</si>
  <si>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</si>
  <si>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</si>
  <si>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</si>
  <si>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</si>
  <si>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</si>
  <si>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</si>
  <si>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</si>
  <si>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</si>
  <si>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</si>
  <si>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</si>
  <si>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</si>
  <si>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</si>
  <si>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</si>
  <si>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</si>
  <si>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</si>
  <si>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</si>
  <si>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</si>
  <si>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</si>
  <si>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</si>
  <si>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</si>
  <si>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</si>
  <si>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</si>
  <si>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</si>
  <si>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</si>
  <si>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</si>
  <si>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</si>
  <si>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</si>
  <si>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</si>
  <si>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</si>
  <si>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</si>
  <si>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</si>
  <si>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</si>
  <si>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</si>
  <si>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</si>
  <si>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</si>
  <si>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</si>
  <si>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</si>
  <si>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</si>
  <si>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</si>
  <si>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</si>
  <si>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</si>
  <si>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</si>
  <si>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</si>
  <si>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</si>
  <si>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</si>
  <si>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</si>
  <si>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</si>
  <si>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</si>
  <si>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</si>
  <si>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</si>
  <si>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</si>
  <si>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</si>
  <si>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</si>
  <si>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</si>
  <si>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</si>
  <si>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</si>
  <si>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</si>
  <si>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</si>
  <si>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</si>
  <si>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</si>
  <si>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</si>
  <si>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</si>
  <si>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</si>
  <si>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</si>
  <si>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</si>
  <si>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</si>
  <si>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</si>
  <si>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</si>
  <si>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</si>
  <si>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</si>
  <si>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</si>
  <si>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</si>
  <si>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</si>
  <si>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</si>
  <si>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</si>
  <si>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</si>
  <si>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</si>
  <si>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</si>
  <si>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</si>
  <si>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</si>
  <si>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</si>
  <si>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</si>
  <si>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</si>
  <si>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</si>
  <si>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</si>
  <si>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</si>
  <si>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</si>
  <si>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</si>
  <si>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</si>
  <si>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</si>
  <si>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</si>
  <si>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</si>
  <si>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</si>
  <si>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</si>
  <si>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</si>
  <si>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</si>
  <si>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</si>
  <si>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</si>
  <si>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</si>
  <si>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</si>
  <si>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</si>
  <si>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</si>
  <si>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</si>
  <si>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</si>
  <si>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</si>
  <si>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</si>
  <si>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</si>
  <si>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</si>
  <si>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</si>
  <si>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</si>
  <si>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</si>
  <si>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</si>
  <si>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</si>
  <si>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</si>
  <si>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</si>
  <si>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</si>
  <si>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</si>
  <si>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</si>
  <si>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</si>
  <si>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"ВИПОМ"  АД</t>
  </si>
  <si>
    <t>неконсолидиран</t>
  </si>
  <si>
    <t>Отчетен период</t>
  </si>
  <si>
    <t xml:space="preserve">Вид на отчета: консолидиран/неконсолидиран: </t>
  </si>
  <si>
    <t>Bипом ООО</t>
  </si>
  <si>
    <t>януари - декември  2008година</t>
  </si>
  <si>
    <t xml:space="preserve">Дата  на съставяне: 26.01.2009 г.                                                                                                                                </t>
  </si>
  <si>
    <t xml:space="preserve"> 26.01.2009</t>
  </si>
  <si>
    <t>Дата на съставяне: 26.01.2009</t>
  </si>
  <si>
    <t>Дата на съставяне:26.01.2009 г.</t>
  </si>
  <si>
    <t>Дата на съставяне: 26.01.2009 г.</t>
  </si>
  <si>
    <t xml:space="preserve">Дата на съставяне:26.01.2009 г.                      </t>
  </si>
  <si>
    <t xml:space="preserve">Дата на съставяне:26.01.2009  г.                                   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</si>
</sst>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_-;#,##0\ &quot;лв&quot;\-"/>
    <numFmt numFmtId="165" formatCode="#,##0\ &quot;лв&quot;_-;[Red]#,##0\ &quot;лв&quot;\-"/>
    <numFmt numFmtId="166" formatCode="#,##0.00\ &quot;лв&quot;_-;#,##0.00\ &quot;лв&quot;\-"/>
    <numFmt numFmtId="167" formatCode="#,##0.00\ &quot;лв&quot;_-;[Red]#,##0.00\ &quot;лв&quot;\-"/>
    <numFmt numFmtId="168" formatCode="_-* #,##0\ &quot;лв&quot;_-;_-* #,##0\ &quot;лв&quot;\-;_-* &quot;-&quot;\ &quot;лв&quot;_-;_-@_-"/>
    <numFmt numFmtId="169" formatCode="_-* #,##0\ _л_в_-;_-* #,##0\ _л_в\-;_-* &quot;-&quot;\ _л_в_-;_-@_-"/>
    <numFmt numFmtId="170" formatCode="_-* #,##0.00\ &quot;лв&quot;_-;_-* #,##0.00\ &quot;лв&quot;\-;_-* &quot;-&quot;??\ &quot;лв&quot;_-;_-@_-"/>
    <numFmt numFmtId="171" formatCode="_-* #,##0.00\ _л_в_-;_-* #,##0.00\ _л_в\-;_-* &quot;-&quot;??\ 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8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B79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461">
        <v>815123244</v>
      </c>
    </row>
    <row r="4" spans="1:8" ht="15">
      <c r="A4" s="577" t="s">
        <v>866</v>
      </c>
      <c r="B4" s="583"/>
      <c r="C4" s="583"/>
      <c r="D4" s="583"/>
      <c r="E4" s="504" t="s">
        <v>864</v>
      </c>
      <c r="F4" s="579" t="s">
        <v>3</v>
      </c>
      <c r="G4" s="580"/>
      <c r="H4" s="461" t="s">
        <v>158</v>
      </c>
    </row>
    <row r="5" spans="1:8" ht="15">
      <c r="A5" s="577" t="s">
        <v>865</v>
      </c>
      <c r="B5" s="578"/>
      <c r="C5" s="578"/>
      <c r="D5" s="578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1952</v>
      </c>
      <c r="D11" s="151">
        <v>1952</v>
      </c>
      <c r="E11" s="237" t="s">
        <v>21</v>
      </c>
      <c r="F11" s="242" t="s">
        <v>22</v>
      </c>
      <c r="G11" s="152">
        <v>299</v>
      </c>
      <c r="H11" s="152">
        <v>299</v>
      </c>
    </row>
    <row r="12" spans="1:8" ht="15">
      <c r="A12" s="235" t="s">
        <v>23</v>
      </c>
      <c r="B12" s="241" t="s">
        <v>24</v>
      </c>
      <c r="C12" s="151">
        <v>1079</v>
      </c>
      <c r="D12" s="151">
        <v>1155</v>
      </c>
      <c r="E12" s="237" t="s">
        <v>25</v>
      </c>
      <c r="F12" s="242" t="s">
        <v>26</v>
      </c>
      <c r="G12" s="153">
        <v>299</v>
      </c>
      <c r="H12" s="153">
        <v>299</v>
      </c>
    </row>
    <row r="13" spans="1:8" ht="15">
      <c r="A13" s="235" t="s">
        <v>27</v>
      </c>
      <c r="B13" s="241" t="s">
        <v>28</v>
      </c>
      <c r="C13" s="151">
        <v>397</v>
      </c>
      <c r="D13" s="151">
        <v>412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188</v>
      </c>
      <c r="D14" s="151">
        <v>197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103</v>
      </c>
      <c r="D15" s="151">
        <v>51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48</v>
      </c>
      <c r="D16" s="151">
        <v>45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796</v>
      </c>
      <c r="D17" s="151">
        <v>796</v>
      </c>
      <c r="E17" s="243" t="s">
        <v>45</v>
      </c>
      <c r="F17" s="245" t="s">
        <v>46</v>
      </c>
      <c r="G17" s="154">
        <f>G11+G14+G15+G16</f>
        <v>299</v>
      </c>
      <c r="H17" s="154">
        <f>H11+H14+H15+H16</f>
        <v>299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4563</v>
      </c>
      <c r="D19" s="155">
        <f>SUM(D11:D18)</f>
        <v>4608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5269</v>
      </c>
      <c r="H21" s="156">
        <f>SUM(H22:H24)</f>
        <v>5269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>
        <v>0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51</v>
      </c>
      <c r="H23" s="152">
        <v>51</v>
      </c>
      <c r="M23" s="157"/>
    </row>
    <row r="24" spans="1:8" ht="15">
      <c r="A24" s="235" t="s">
        <v>69</v>
      </c>
      <c r="B24" s="241" t="s">
        <v>70</v>
      </c>
      <c r="C24" s="151">
        <v>11</v>
      </c>
      <c r="D24" s="151">
        <v>11</v>
      </c>
      <c r="E24" s="237" t="s">
        <v>71</v>
      </c>
      <c r="F24" s="242" t="s">
        <v>72</v>
      </c>
      <c r="G24" s="152">
        <v>5218</v>
      </c>
      <c r="H24" s="152">
        <v>5218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5269</v>
      </c>
      <c r="H25" s="154">
        <f>H19+H20+H21</f>
        <v>5269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41</v>
      </c>
      <c r="D26" s="151">
        <v>80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52</v>
      </c>
      <c r="D27" s="155">
        <f>SUM(D23:D26)</f>
        <v>91</v>
      </c>
      <c r="E27" s="253" t="s">
        <v>82</v>
      </c>
      <c r="F27" s="242" t="s">
        <v>83</v>
      </c>
      <c r="G27" s="154">
        <f>SUM(G28:G30)</f>
        <v>1362</v>
      </c>
      <c r="H27" s="154">
        <f>SUM(H28:H30)</f>
        <v>1037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1371</v>
      </c>
      <c r="H28" s="152">
        <v>1046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-9</v>
      </c>
      <c r="H29" s="316">
        <v>-9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742</v>
      </c>
      <c r="H31" s="152">
        <v>324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2104</v>
      </c>
      <c r="H33" s="154">
        <f>H27+H31+H32</f>
        <v>1361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</v>
      </c>
      <c r="D34" s="155">
        <f>SUM(D35:D38)</f>
        <v>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</v>
      </c>
      <c r="D35" s="151">
        <v>3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7672</v>
      </c>
      <c r="H36" s="154">
        <f>H25+H17+H33</f>
        <v>6929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3</v>
      </c>
      <c r="D45" s="155">
        <f>D34+D39+D44</f>
        <v>3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>
        <v>160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160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>
        <v>0</v>
      </c>
      <c r="D53" s="151"/>
      <c r="E53" s="237" t="s">
        <v>163</v>
      </c>
      <c r="F53" s="245" t="s">
        <v>164</v>
      </c>
      <c r="G53" s="152"/>
      <c r="H53" s="152">
        <v>24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4618</v>
      </c>
      <c r="D55" s="155">
        <f>D19+D20+D21+D27+D32+D45+D51+D53+D54</f>
        <v>4702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184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1107</v>
      </c>
      <c r="D58" s="151">
        <v>938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1837</v>
      </c>
      <c r="D59" s="151">
        <v>1465</v>
      </c>
      <c r="E59" s="251" t="s">
        <v>180</v>
      </c>
      <c r="F59" s="242" t="s">
        <v>181</v>
      </c>
      <c r="G59" s="152">
        <v>433</v>
      </c>
      <c r="H59" s="152">
        <v>336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>
        <v>185</v>
      </c>
      <c r="D61" s="151">
        <v>192</v>
      </c>
      <c r="E61" s="243" t="s">
        <v>188</v>
      </c>
      <c r="F61" s="272" t="s">
        <v>189</v>
      </c>
      <c r="G61" s="154">
        <f>SUM(G62:G68)</f>
        <v>1044</v>
      </c>
      <c r="H61" s="154">
        <f>SUM(H62:H68)</f>
        <v>1359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>
        <v>0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39</v>
      </c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3129</v>
      </c>
      <c r="D64" s="155">
        <f>SUM(D58:D63)</f>
        <v>2595</v>
      </c>
      <c r="E64" s="237" t="s">
        <v>199</v>
      </c>
      <c r="F64" s="242" t="s">
        <v>200</v>
      </c>
      <c r="G64" s="152">
        <v>875</v>
      </c>
      <c r="H64" s="152">
        <v>978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89</v>
      </c>
      <c r="H66" s="152">
        <v>127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34</v>
      </c>
      <c r="H67" s="152">
        <v>131</v>
      </c>
    </row>
    <row r="68" spans="1:8" ht="15">
      <c r="A68" s="235" t="s">
        <v>210</v>
      </c>
      <c r="B68" s="241" t="s">
        <v>211</v>
      </c>
      <c r="C68" s="151">
        <v>1494</v>
      </c>
      <c r="D68" s="151">
        <v>1480</v>
      </c>
      <c r="E68" s="237" t="s">
        <v>212</v>
      </c>
      <c r="F68" s="242" t="s">
        <v>213</v>
      </c>
      <c r="G68" s="152">
        <v>7</v>
      </c>
      <c r="H68" s="152">
        <v>123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134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>
        <v>2</v>
      </c>
    </row>
    <row r="71" spans="1:18" ht="15">
      <c r="A71" s="235" t="s">
        <v>221</v>
      </c>
      <c r="B71" s="241" t="s">
        <v>222</v>
      </c>
      <c r="C71" s="151">
        <v>8</v>
      </c>
      <c r="D71" s="151"/>
      <c r="E71" s="253" t="s">
        <v>45</v>
      </c>
      <c r="F71" s="273" t="s">
        <v>223</v>
      </c>
      <c r="G71" s="161">
        <f>G59+G60+G61+G69+G70</f>
        <v>1611</v>
      </c>
      <c r="H71" s="161">
        <f>H59+H60+H61+H69+H70</f>
        <v>1697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>
        <v>0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1502</v>
      </c>
      <c r="D75" s="155">
        <f>SUM(D67:D74)</f>
        <v>1480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1611</v>
      </c>
      <c r="H79" s="162">
        <f>H71+H74+H75+H76</f>
        <v>1697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22</v>
      </c>
      <c r="D87" s="151">
        <v>25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10</v>
      </c>
      <c r="D88" s="151">
        <v>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2</v>
      </c>
      <c r="D90" s="151">
        <v>7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34</v>
      </c>
      <c r="D91" s="155">
        <f>SUM(D87:D90)</f>
        <v>33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4665</v>
      </c>
      <c r="D93" s="155">
        <f>D64+D75+D84+D91+D92</f>
        <v>4108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9283</v>
      </c>
      <c r="D94" s="164">
        <f>D93+D55</f>
        <v>8810</v>
      </c>
      <c r="E94" s="449" t="s">
        <v>269</v>
      </c>
      <c r="F94" s="289" t="s">
        <v>270</v>
      </c>
      <c r="G94" s="165">
        <f>G36+G39+G55+G79</f>
        <v>9283</v>
      </c>
      <c r="H94" s="165">
        <f>H36+H39+H55+H79</f>
        <v>8810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1" t="s">
        <v>272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855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2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4" t="s">
        <v>459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6" t="str">
        <f>'справка №1-БАЛАНС'!E3</f>
        <v>"ВИПОМ"  АД</v>
      </c>
      <c r="C3" s="586"/>
      <c r="D3" s="586"/>
      <c r="E3" s="586"/>
      <c r="F3" s="586"/>
      <c r="G3" s="586"/>
      <c r="H3" s="586"/>
      <c r="I3" s="586"/>
      <c r="J3" s="476"/>
      <c r="K3" s="588" t="s">
        <v>2</v>
      </c>
      <c r="L3" s="588"/>
      <c r="M3" s="478">
        <f>'справка №1-БАЛАНС'!H3</f>
        <v>815123244</v>
      </c>
      <c r="N3" s="2"/>
    </row>
    <row r="4" spans="1:15" s="532" customFormat="1" ht="13.5" customHeight="1">
      <c r="A4" s="467" t="s">
        <v>460</v>
      </c>
      <c r="B4" s="586" t="str">
        <f>'справка №1-БАЛАНС'!E4</f>
        <v>неконсолидиран</v>
      </c>
      <c r="C4" s="586"/>
      <c r="D4" s="586"/>
      <c r="E4" s="586"/>
      <c r="F4" s="586"/>
      <c r="G4" s="586"/>
      <c r="H4" s="586"/>
      <c r="I4" s="586"/>
      <c r="J4" s="136"/>
      <c r="K4" s="589" t="s">
        <v>3</v>
      </c>
      <c r="L4" s="58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0" t="str">
        <f>'справка №1-БАЛАНС'!E5</f>
        <v>януари - декември  2008година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299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51</v>
      </c>
      <c r="H11" s="60">
        <v>5218</v>
      </c>
      <c r="I11" s="58">
        <f>'справка №1-БАЛАНС'!H28+'справка №1-БАЛАНС'!H31</f>
        <v>1370</v>
      </c>
      <c r="J11" s="58">
        <f>'справка №1-БАЛАНС'!H29+'справка №1-БАЛАНС'!H32</f>
        <v>-9</v>
      </c>
      <c r="K11" s="60"/>
      <c r="L11" s="344">
        <f>SUM(C11:K11)</f>
        <v>6929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>
        <v>0</v>
      </c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299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51</v>
      </c>
      <c r="H15" s="61">
        <f t="shared" si="2"/>
        <v>5218</v>
      </c>
      <c r="I15" s="61">
        <f t="shared" si="2"/>
        <v>1370</v>
      </c>
      <c r="J15" s="61">
        <f t="shared" si="2"/>
        <v>-9</v>
      </c>
      <c r="K15" s="61">
        <f t="shared" si="2"/>
        <v>0</v>
      </c>
      <c r="L15" s="344">
        <f t="shared" si="1"/>
        <v>6929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742</v>
      </c>
      <c r="J16" s="345">
        <f>+'справка №1-БАЛАНС'!G32</f>
        <v>0</v>
      </c>
      <c r="K16" s="60"/>
      <c r="L16" s="344">
        <f t="shared" si="1"/>
        <v>742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299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51</v>
      </c>
      <c r="H29" s="59">
        <f t="shared" si="6"/>
        <v>5218</v>
      </c>
      <c r="I29" s="59">
        <f t="shared" si="6"/>
        <v>2112</v>
      </c>
      <c r="J29" s="59">
        <f t="shared" si="6"/>
        <v>-9</v>
      </c>
      <c r="K29" s="59">
        <f t="shared" si="6"/>
        <v>0</v>
      </c>
      <c r="L29" s="344">
        <f t="shared" si="1"/>
        <v>7671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299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51</v>
      </c>
      <c r="H32" s="59">
        <f t="shared" si="7"/>
        <v>5218</v>
      </c>
      <c r="I32" s="59">
        <f t="shared" si="7"/>
        <v>2112</v>
      </c>
      <c r="J32" s="59">
        <f t="shared" si="7"/>
        <v>-9</v>
      </c>
      <c r="K32" s="59">
        <f t="shared" si="7"/>
        <v>0</v>
      </c>
      <c r="L32" s="344">
        <f t="shared" si="1"/>
        <v>7671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7" t="s">
        <v>862</v>
      </c>
      <c r="B35" s="587"/>
      <c r="C35" s="587"/>
      <c r="D35" s="587"/>
      <c r="E35" s="587"/>
      <c r="F35" s="587"/>
      <c r="G35" s="587"/>
      <c r="H35" s="587"/>
      <c r="I35" s="587"/>
      <c r="J35" s="58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85" t="s">
        <v>521</v>
      </c>
      <c r="E38" s="585"/>
      <c r="F38" s="585"/>
      <c r="G38" s="585"/>
      <c r="H38" s="585"/>
      <c r="I38" s="585"/>
      <c r="J38" s="15" t="s">
        <v>857</v>
      </c>
      <c r="K38" s="15"/>
      <c r="L38" s="585"/>
      <c r="M38" s="58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22">
      <selection activeCell="C9" sqref="C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5" t="str">
        <f>'справка №1-БАЛАНС'!E3</f>
        <v>"ВИПОМ"  АД</v>
      </c>
      <c r="C2" s="575"/>
      <c r="D2" s="575"/>
      <c r="E2" s="575"/>
      <c r="F2" s="572" t="s">
        <v>2</v>
      </c>
      <c r="G2" s="572"/>
      <c r="H2" s="526">
        <f>'справка №1-БАЛАНС'!H3</f>
        <v>815123244</v>
      </c>
    </row>
    <row r="3" spans="1:8" ht="15">
      <c r="A3" s="467" t="s">
        <v>274</v>
      </c>
      <c r="B3" s="575" t="str">
        <f>'справка №1-БАЛАНС'!E4</f>
        <v>неконсолидиран</v>
      </c>
      <c r="C3" s="575"/>
      <c r="D3" s="575"/>
      <c r="E3" s="575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76" t="str">
        <f>'справка №1-БАЛАНС'!E5</f>
        <v>януари - декември  2008година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2652</v>
      </c>
      <c r="D9" s="46">
        <v>2398</v>
      </c>
      <c r="E9" s="298" t="s">
        <v>284</v>
      </c>
      <c r="F9" s="549" t="s">
        <v>285</v>
      </c>
      <c r="G9" s="550">
        <v>5237</v>
      </c>
      <c r="H9" s="550">
        <v>4771</v>
      </c>
    </row>
    <row r="10" spans="1:8" ht="12">
      <c r="A10" s="298" t="s">
        <v>286</v>
      </c>
      <c r="B10" s="299" t="s">
        <v>287</v>
      </c>
      <c r="C10" s="46">
        <v>384</v>
      </c>
      <c r="D10" s="46">
        <v>395</v>
      </c>
      <c r="E10" s="298" t="s">
        <v>288</v>
      </c>
      <c r="F10" s="549" t="s">
        <v>289</v>
      </c>
      <c r="G10" s="550">
        <v>140</v>
      </c>
      <c r="H10" s="550"/>
    </row>
    <row r="11" spans="1:8" ht="12">
      <c r="A11" s="298" t="s">
        <v>290</v>
      </c>
      <c r="B11" s="299" t="s">
        <v>291</v>
      </c>
      <c r="C11" s="46">
        <v>201</v>
      </c>
      <c r="D11" s="46">
        <v>202</v>
      </c>
      <c r="E11" s="300" t="s">
        <v>292</v>
      </c>
      <c r="F11" s="549" t="s">
        <v>293</v>
      </c>
      <c r="G11" s="550">
        <v>23</v>
      </c>
      <c r="H11" s="550">
        <v>9</v>
      </c>
    </row>
    <row r="12" spans="1:8" ht="12">
      <c r="A12" s="298" t="s">
        <v>294</v>
      </c>
      <c r="B12" s="299" t="s">
        <v>295</v>
      </c>
      <c r="C12" s="46">
        <v>1298</v>
      </c>
      <c r="D12" s="46">
        <v>1154</v>
      </c>
      <c r="E12" s="300" t="s">
        <v>77</v>
      </c>
      <c r="F12" s="549" t="s">
        <v>296</v>
      </c>
      <c r="G12" s="550">
        <v>93</v>
      </c>
      <c r="H12" s="550">
        <v>181</v>
      </c>
    </row>
    <row r="13" spans="1:18" ht="12">
      <c r="A13" s="298" t="s">
        <v>297</v>
      </c>
      <c r="B13" s="299" t="s">
        <v>298</v>
      </c>
      <c r="C13" s="46">
        <v>303</v>
      </c>
      <c r="D13" s="46">
        <v>305</v>
      </c>
      <c r="E13" s="301" t="s">
        <v>50</v>
      </c>
      <c r="F13" s="551" t="s">
        <v>299</v>
      </c>
      <c r="G13" s="548">
        <f>SUM(G9:G12)</f>
        <v>5493</v>
      </c>
      <c r="H13" s="548">
        <f>SUM(H9:H12)</f>
        <v>4961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94</v>
      </c>
      <c r="D14" s="46">
        <v>75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-363</v>
      </c>
      <c r="D15" s="47">
        <v>-222</v>
      </c>
      <c r="E15" s="296" t="s">
        <v>304</v>
      </c>
      <c r="F15" s="554" t="s">
        <v>305</v>
      </c>
      <c r="G15" s="550">
        <v>4</v>
      </c>
      <c r="H15" s="550">
        <v>4</v>
      </c>
    </row>
    <row r="16" spans="1:8" ht="12">
      <c r="A16" s="298" t="s">
        <v>306</v>
      </c>
      <c r="B16" s="299" t="s">
        <v>307</v>
      </c>
      <c r="C16" s="47">
        <v>134</v>
      </c>
      <c r="D16" s="47">
        <v>132</v>
      </c>
      <c r="E16" s="298" t="s">
        <v>308</v>
      </c>
      <c r="F16" s="552" t="s">
        <v>309</v>
      </c>
      <c r="G16" s="555">
        <v>0</v>
      </c>
      <c r="H16" s="555">
        <v>0</v>
      </c>
    </row>
    <row r="17" spans="1:8" ht="12">
      <c r="A17" s="302" t="s">
        <v>310</v>
      </c>
      <c r="B17" s="299" t="s">
        <v>311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4703</v>
      </c>
      <c r="D19" s="49">
        <f>SUM(D9:D15)+D16</f>
        <v>4439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107</v>
      </c>
      <c r="D22" s="46">
        <v>60</v>
      </c>
      <c r="E22" s="304" t="s">
        <v>325</v>
      </c>
      <c r="F22" s="552" t="s">
        <v>326</v>
      </c>
      <c r="G22" s="550">
        <v>115</v>
      </c>
      <c r="H22" s="550">
        <v>35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60</v>
      </c>
      <c r="D24" s="46">
        <v>137</v>
      </c>
      <c r="E24" s="301" t="s">
        <v>102</v>
      </c>
      <c r="F24" s="554" t="s">
        <v>333</v>
      </c>
      <c r="G24" s="548">
        <f>SUM(G19:G23)</f>
        <v>115</v>
      </c>
      <c r="H24" s="548">
        <f>SUM(H19:H23)</f>
        <v>35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167</v>
      </c>
      <c r="D26" s="49">
        <f>SUM(D22:D25)</f>
        <v>197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4870</v>
      </c>
      <c r="D28" s="50">
        <f>D26+D19</f>
        <v>4636</v>
      </c>
      <c r="E28" s="127" t="s">
        <v>338</v>
      </c>
      <c r="F28" s="554" t="s">
        <v>339</v>
      </c>
      <c r="G28" s="548">
        <f>G13+G15+G24</f>
        <v>5612</v>
      </c>
      <c r="H28" s="548">
        <f>H13+H15+H24</f>
        <v>5000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742</v>
      </c>
      <c r="D30" s="50">
        <f>IF((H28-D28)&gt;0,H28-D28,0)</f>
        <v>364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4870</v>
      </c>
      <c r="D33" s="49">
        <f>D28+D31+D32</f>
        <v>4636</v>
      </c>
      <c r="E33" s="127" t="s">
        <v>352</v>
      </c>
      <c r="F33" s="554" t="s">
        <v>353</v>
      </c>
      <c r="G33" s="53">
        <f>G32+G31+G28</f>
        <v>5612</v>
      </c>
      <c r="H33" s="53">
        <f>H32+H31+H28</f>
        <v>5000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742</v>
      </c>
      <c r="D34" s="50">
        <f>IF((H33-D33)&gt;0,H33-D33,0)</f>
        <v>364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742</v>
      </c>
      <c r="D39" s="460">
        <f>+IF((H33-D33-D35)&gt;0,H33-D33-D35,0)</f>
        <v>364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>
        <v>40</v>
      </c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742</v>
      </c>
      <c r="D41" s="52">
        <f>IF(D39-D40&gt;0,D39-D40,0)</f>
        <v>324</v>
      </c>
      <c r="E41" s="127" t="s">
        <v>375</v>
      </c>
      <c r="F41" s="558" t="s">
        <v>376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5612</v>
      </c>
      <c r="D42" s="53">
        <f>D33+D35+D39</f>
        <v>5000</v>
      </c>
      <c r="E42" s="128" t="s">
        <v>379</v>
      </c>
      <c r="F42" s="129" t="s">
        <v>380</v>
      </c>
      <c r="G42" s="53">
        <f>G39+G33</f>
        <v>5612</v>
      </c>
      <c r="H42" s="53">
        <f>H39+H33</f>
        <v>5000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1" t="s">
        <v>870</v>
      </c>
      <c r="C48" s="427" t="s">
        <v>381</v>
      </c>
      <c r="D48" s="573"/>
      <c r="E48" s="573"/>
      <c r="F48" s="573"/>
      <c r="G48" s="573"/>
      <c r="H48" s="57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74"/>
      <c r="E50" s="574"/>
      <c r="F50" s="574"/>
      <c r="G50" s="574"/>
      <c r="H50" s="57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5" right="0.24" top="0.984251968503937" bottom="0.984251968503937" header="0.511811023622047" footer="0.511811023622047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"ВИПОМ"  АД</v>
      </c>
      <c r="C4" s="541" t="s">
        <v>2</v>
      </c>
      <c r="D4" s="541">
        <f>'справка №1-БАЛАНС'!H3</f>
        <v>815123244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януари - декември  2008година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5691</v>
      </c>
      <c r="D10" s="54">
        <v>4617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-3838</v>
      </c>
      <c r="D11" s="54">
        <v>-3091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-1576</v>
      </c>
      <c r="D13" s="54">
        <v>-1579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-135</v>
      </c>
      <c r="D14" s="54">
        <v>-64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-14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142</v>
      </c>
      <c r="D20" s="55">
        <f>SUM(D10:D19)</f>
        <v>-137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0</v>
      </c>
      <c r="D22" s="54">
        <v>-84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-4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-4</v>
      </c>
      <c r="D32" s="55">
        <f>SUM(D22:D31)</f>
        <v>-84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2535</v>
      </c>
      <c r="D36" s="54">
        <v>1551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-2599</v>
      </c>
      <c r="D37" s="54">
        <v>-1324</v>
      </c>
      <c r="E37" s="130"/>
      <c r="F37" s="130"/>
    </row>
    <row r="38" spans="1:6" ht="12">
      <c r="A38" s="332" t="s">
        <v>439</v>
      </c>
      <c r="B38" s="333" t="s">
        <v>440</v>
      </c>
      <c r="C38" s="54">
        <v>0</v>
      </c>
      <c r="D38" s="54">
        <v>0</v>
      </c>
      <c r="E38" s="130"/>
      <c r="F38" s="130"/>
    </row>
    <row r="39" spans="1:6" ht="12">
      <c r="A39" s="332" t="s">
        <v>441</v>
      </c>
      <c r="B39" s="333" t="s">
        <v>442</v>
      </c>
      <c r="C39" s="54">
        <v>-51</v>
      </c>
      <c r="D39" s="54">
        <v>-38</v>
      </c>
      <c r="E39" s="130"/>
      <c r="F39" s="130"/>
    </row>
    <row r="40" spans="1:6" ht="12">
      <c r="A40" s="332" t="s">
        <v>443</v>
      </c>
      <c r="B40" s="333" t="s">
        <v>444</v>
      </c>
      <c r="C40" s="54">
        <v>-22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-137</v>
      </c>
      <c r="D42" s="55">
        <f>SUM(D34:D41)</f>
        <v>189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</v>
      </c>
      <c r="D43" s="55">
        <f>D42+D32+D20</f>
        <v>-32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33</v>
      </c>
      <c r="D44" s="132">
        <v>65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34</v>
      </c>
      <c r="D45" s="55">
        <f>D44+D43</f>
        <v>33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34</v>
      </c>
      <c r="D46" s="56">
        <v>33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5" right="0.7480314960629921" top="0.84" bottom="0.25" header="0.25" footer="0.25"/>
  <pageSetup horizontalDpi="300" verticalDpi="3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1">
      <selection activeCell="N25" sqref="N2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383</v>
      </c>
      <c r="B2" s="594"/>
      <c r="C2" s="595" t="str">
        <f>'справка №1-БАЛАНС'!E3</f>
        <v>"ВИПОМ"  АД</v>
      </c>
      <c r="D2" s="595"/>
      <c r="E2" s="595"/>
      <c r="F2" s="595"/>
      <c r="G2" s="595"/>
      <c r="H2" s="59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815123244</v>
      </c>
      <c r="P2" s="483"/>
      <c r="Q2" s="483"/>
      <c r="R2" s="526"/>
    </row>
    <row r="3" spans="1:18" ht="15">
      <c r="A3" s="593" t="s">
        <v>4</v>
      </c>
      <c r="B3" s="594"/>
      <c r="C3" s="596" t="str">
        <f>'справка №1-БАЛАНС'!E5</f>
        <v>януари - декември  2008година</v>
      </c>
      <c r="D3" s="596"/>
      <c r="E3" s="596"/>
      <c r="F3" s="485"/>
      <c r="G3" s="485"/>
      <c r="H3" s="485"/>
      <c r="I3" s="485"/>
      <c r="J3" s="485"/>
      <c r="K3" s="485"/>
      <c r="L3" s="485"/>
      <c r="M3" s="597" t="s">
        <v>3</v>
      </c>
      <c r="N3" s="59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8" t="s">
        <v>463</v>
      </c>
      <c r="B5" s="599"/>
      <c r="C5" s="60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7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7" t="s">
        <v>529</v>
      </c>
      <c r="R5" s="607" t="s">
        <v>530</v>
      </c>
    </row>
    <row r="6" spans="1:18" s="100" customFormat="1" ht="48">
      <c r="A6" s="600"/>
      <c r="B6" s="601"/>
      <c r="C6" s="60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8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8"/>
      <c r="R6" s="608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1952</v>
      </c>
      <c r="E9" s="189"/>
      <c r="F9" s="189"/>
      <c r="G9" s="74">
        <f>D9+E9-F9</f>
        <v>1952</v>
      </c>
      <c r="H9" s="65"/>
      <c r="I9" s="65"/>
      <c r="J9" s="74">
        <f>G9+H9-I9</f>
        <v>1952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1952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2426</v>
      </c>
      <c r="E10" s="189">
        <v>23</v>
      </c>
      <c r="F10" s="189">
        <v>3</v>
      </c>
      <c r="G10" s="74">
        <f aca="true" t="shared" si="2" ref="G10:G39">D10+E10-F10</f>
        <v>2446</v>
      </c>
      <c r="H10" s="65"/>
      <c r="I10" s="65"/>
      <c r="J10" s="74">
        <f aca="true" t="shared" si="3" ref="J10:J39">G10+H10-I10</f>
        <v>2446</v>
      </c>
      <c r="K10" s="65">
        <v>1271</v>
      </c>
      <c r="L10" s="65">
        <v>97</v>
      </c>
      <c r="M10" s="65">
        <v>2</v>
      </c>
      <c r="N10" s="74">
        <f aca="true" t="shared" si="4" ref="N10:N39">K10+L10-M10</f>
        <v>1366</v>
      </c>
      <c r="O10" s="65"/>
      <c r="P10" s="65"/>
      <c r="Q10" s="74">
        <f t="shared" si="0"/>
        <v>1366</v>
      </c>
      <c r="R10" s="74">
        <f t="shared" si="1"/>
        <v>1080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1946</v>
      </c>
      <c r="E11" s="189">
        <v>9</v>
      </c>
      <c r="F11" s="189">
        <v>43</v>
      </c>
      <c r="G11" s="74">
        <f t="shared" si="2"/>
        <v>1912</v>
      </c>
      <c r="H11" s="65">
        <v>0</v>
      </c>
      <c r="I11" s="65"/>
      <c r="J11" s="74">
        <f t="shared" si="3"/>
        <v>1912</v>
      </c>
      <c r="K11" s="65">
        <v>1534</v>
      </c>
      <c r="L11" s="65">
        <v>32</v>
      </c>
      <c r="M11" s="65">
        <v>51</v>
      </c>
      <c r="N11" s="74">
        <f t="shared" si="4"/>
        <v>1515</v>
      </c>
      <c r="O11" s="65"/>
      <c r="P11" s="65"/>
      <c r="Q11" s="74">
        <f t="shared" si="0"/>
        <v>1515</v>
      </c>
      <c r="R11" s="74">
        <f t="shared" si="1"/>
        <v>397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329</v>
      </c>
      <c r="E12" s="189">
        <v>0</v>
      </c>
      <c r="F12" s="189">
        <v>0</v>
      </c>
      <c r="G12" s="74">
        <f t="shared" si="2"/>
        <v>329</v>
      </c>
      <c r="H12" s="65"/>
      <c r="I12" s="65"/>
      <c r="J12" s="74">
        <f t="shared" si="3"/>
        <v>329</v>
      </c>
      <c r="K12" s="65">
        <v>132</v>
      </c>
      <c r="L12" s="65">
        <v>9</v>
      </c>
      <c r="M12" s="65"/>
      <c r="N12" s="74">
        <f t="shared" si="4"/>
        <v>141</v>
      </c>
      <c r="O12" s="65"/>
      <c r="P12" s="65"/>
      <c r="Q12" s="74">
        <f t="shared" si="0"/>
        <v>141</v>
      </c>
      <c r="R12" s="74">
        <f t="shared" si="1"/>
        <v>188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134</v>
      </c>
      <c r="E13" s="189">
        <v>70</v>
      </c>
      <c r="F13" s="189">
        <v>1</v>
      </c>
      <c r="G13" s="74">
        <f t="shared" si="2"/>
        <v>203</v>
      </c>
      <c r="H13" s="65"/>
      <c r="I13" s="65"/>
      <c r="J13" s="74">
        <f t="shared" si="3"/>
        <v>203</v>
      </c>
      <c r="K13" s="65">
        <v>83</v>
      </c>
      <c r="L13" s="65">
        <v>18</v>
      </c>
      <c r="M13" s="65">
        <v>1</v>
      </c>
      <c r="N13" s="74">
        <f t="shared" si="4"/>
        <v>100</v>
      </c>
      <c r="O13" s="65"/>
      <c r="P13" s="65"/>
      <c r="Q13" s="74">
        <f t="shared" si="0"/>
        <v>100</v>
      </c>
      <c r="R13" s="74">
        <f t="shared" si="1"/>
        <v>103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96</v>
      </c>
      <c r="E14" s="189">
        <v>11</v>
      </c>
      <c r="F14" s="189">
        <v>2</v>
      </c>
      <c r="G14" s="74">
        <f t="shared" si="2"/>
        <v>105</v>
      </c>
      <c r="H14" s="65"/>
      <c r="I14" s="65"/>
      <c r="J14" s="74">
        <f t="shared" si="3"/>
        <v>105</v>
      </c>
      <c r="K14" s="65">
        <v>51</v>
      </c>
      <c r="L14" s="65">
        <v>8</v>
      </c>
      <c r="M14" s="65">
        <v>1</v>
      </c>
      <c r="N14" s="74">
        <f t="shared" si="4"/>
        <v>58</v>
      </c>
      <c r="O14" s="65"/>
      <c r="P14" s="65"/>
      <c r="Q14" s="74">
        <f t="shared" si="0"/>
        <v>58</v>
      </c>
      <c r="R14" s="74">
        <f t="shared" si="1"/>
        <v>47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796</v>
      </c>
      <c r="E15" s="457"/>
      <c r="F15" s="457"/>
      <c r="G15" s="74">
        <f t="shared" si="2"/>
        <v>796</v>
      </c>
      <c r="H15" s="458"/>
      <c r="I15" s="458"/>
      <c r="J15" s="74">
        <f t="shared" si="3"/>
        <v>796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796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7679</v>
      </c>
      <c r="E17" s="194">
        <f>SUM(E9:E16)</f>
        <v>113</v>
      </c>
      <c r="F17" s="194">
        <f>SUM(F9:F16)</f>
        <v>49</v>
      </c>
      <c r="G17" s="74">
        <f t="shared" si="2"/>
        <v>7743</v>
      </c>
      <c r="H17" s="75">
        <f>SUM(H9:H16)</f>
        <v>0</v>
      </c>
      <c r="I17" s="75">
        <f>SUM(I9:I16)</f>
        <v>0</v>
      </c>
      <c r="J17" s="74">
        <f t="shared" si="3"/>
        <v>7743</v>
      </c>
      <c r="K17" s="75">
        <f>SUM(K9:K16)</f>
        <v>3071</v>
      </c>
      <c r="L17" s="75">
        <f>SUM(L9:L16)</f>
        <v>164</v>
      </c>
      <c r="M17" s="75">
        <f>SUM(M9:M16)</f>
        <v>55</v>
      </c>
      <c r="N17" s="74">
        <f t="shared" si="4"/>
        <v>3180</v>
      </c>
      <c r="O17" s="75">
        <f>SUM(O9:O16)</f>
        <v>0</v>
      </c>
      <c r="P17" s="75">
        <f>SUM(P9:P16)</f>
        <v>0</v>
      </c>
      <c r="Q17" s="74">
        <f t="shared" si="5"/>
        <v>3180</v>
      </c>
      <c r="R17" s="74">
        <f t="shared" si="6"/>
        <v>4563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18</v>
      </c>
      <c r="E22" s="189">
        <v>0</v>
      </c>
      <c r="F22" s="189"/>
      <c r="G22" s="74">
        <f t="shared" si="2"/>
        <v>18</v>
      </c>
      <c r="H22" s="65"/>
      <c r="I22" s="65"/>
      <c r="J22" s="74">
        <f t="shared" si="3"/>
        <v>18</v>
      </c>
      <c r="K22" s="65">
        <v>7</v>
      </c>
      <c r="L22" s="65">
        <v>0</v>
      </c>
      <c r="M22" s="65"/>
      <c r="N22" s="74">
        <f t="shared" si="4"/>
        <v>7</v>
      </c>
      <c r="O22" s="65"/>
      <c r="P22" s="65"/>
      <c r="Q22" s="74">
        <f t="shared" si="5"/>
        <v>7</v>
      </c>
      <c r="R22" s="74">
        <f t="shared" si="6"/>
        <v>11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185</v>
      </c>
      <c r="E24" s="189">
        <v>0</v>
      </c>
      <c r="F24" s="189"/>
      <c r="G24" s="74">
        <f t="shared" si="2"/>
        <v>185</v>
      </c>
      <c r="H24" s="65"/>
      <c r="I24" s="65"/>
      <c r="J24" s="74">
        <f t="shared" si="3"/>
        <v>185</v>
      </c>
      <c r="K24" s="65">
        <v>106</v>
      </c>
      <c r="L24" s="65">
        <v>38</v>
      </c>
      <c r="M24" s="65">
        <v>0</v>
      </c>
      <c r="N24" s="74">
        <f t="shared" si="4"/>
        <v>144</v>
      </c>
      <c r="O24" s="65"/>
      <c r="P24" s="65"/>
      <c r="Q24" s="74">
        <f t="shared" si="5"/>
        <v>144</v>
      </c>
      <c r="R24" s="74">
        <f t="shared" si="6"/>
        <v>41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203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203</v>
      </c>
      <c r="H25" s="66">
        <f t="shared" si="7"/>
        <v>0</v>
      </c>
      <c r="I25" s="66">
        <f t="shared" si="7"/>
        <v>0</v>
      </c>
      <c r="J25" s="67">
        <f t="shared" si="3"/>
        <v>203</v>
      </c>
      <c r="K25" s="66">
        <f t="shared" si="7"/>
        <v>113</v>
      </c>
      <c r="L25" s="66">
        <f t="shared" si="7"/>
        <v>38</v>
      </c>
      <c r="M25" s="66">
        <f t="shared" si="7"/>
        <v>0</v>
      </c>
      <c r="N25" s="67">
        <f t="shared" si="4"/>
        <v>151</v>
      </c>
      <c r="O25" s="66">
        <f t="shared" si="7"/>
        <v>0</v>
      </c>
      <c r="P25" s="66">
        <f t="shared" si="7"/>
        <v>0</v>
      </c>
      <c r="Q25" s="67">
        <f t="shared" si="5"/>
        <v>151</v>
      </c>
      <c r="R25" s="67">
        <f t="shared" si="6"/>
        <v>52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</v>
      </c>
      <c r="H27" s="70">
        <f t="shared" si="8"/>
        <v>0</v>
      </c>
      <c r="I27" s="70">
        <f t="shared" si="8"/>
        <v>0</v>
      </c>
      <c r="J27" s="71">
        <f t="shared" si="3"/>
        <v>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3</v>
      </c>
      <c r="E28" s="189"/>
      <c r="F28" s="189"/>
      <c r="G28" s="74">
        <f t="shared" si="2"/>
        <v>3</v>
      </c>
      <c r="H28" s="65"/>
      <c r="I28" s="65"/>
      <c r="J28" s="74">
        <f t="shared" si="3"/>
        <v>3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</v>
      </c>
      <c r="H38" s="75">
        <f t="shared" si="12"/>
        <v>0</v>
      </c>
      <c r="I38" s="75">
        <f t="shared" si="12"/>
        <v>0</v>
      </c>
      <c r="J38" s="74">
        <f t="shared" si="3"/>
        <v>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7885</v>
      </c>
      <c r="E40" s="438">
        <f>E17+E18+E19+E25+E38+E39</f>
        <v>113</v>
      </c>
      <c r="F40" s="438">
        <f aca="true" t="shared" si="13" ref="F40:R40">F17+F18+F19+F25+F38+F39</f>
        <v>49</v>
      </c>
      <c r="G40" s="438">
        <f t="shared" si="13"/>
        <v>7949</v>
      </c>
      <c r="H40" s="438">
        <f t="shared" si="13"/>
        <v>0</v>
      </c>
      <c r="I40" s="438">
        <f t="shared" si="13"/>
        <v>0</v>
      </c>
      <c r="J40" s="438">
        <f t="shared" si="13"/>
        <v>7949</v>
      </c>
      <c r="K40" s="438">
        <f t="shared" si="13"/>
        <v>3184</v>
      </c>
      <c r="L40" s="438">
        <f t="shared" si="13"/>
        <v>202</v>
      </c>
      <c r="M40" s="438">
        <f t="shared" si="13"/>
        <v>55</v>
      </c>
      <c r="N40" s="438">
        <f t="shared" si="13"/>
        <v>3331</v>
      </c>
      <c r="O40" s="438">
        <f t="shared" si="13"/>
        <v>0</v>
      </c>
      <c r="P40" s="438">
        <f t="shared" si="13"/>
        <v>0</v>
      </c>
      <c r="Q40" s="438">
        <f t="shared" si="13"/>
        <v>3331</v>
      </c>
      <c r="R40" s="438">
        <f t="shared" si="13"/>
        <v>4618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605" t="s">
        <v>781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7">
      <selection activeCell="B96" sqref="B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5" t="str">
        <f>'справка №1-БАЛАНС'!E3</f>
        <v>"ВИПОМ"  АД</v>
      </c>
      <c r="C3" s="616"/>
      <c r="D3" s="526" t="s">
        <v>2</v>
      </c>
      <c r="E3" s="107">
        <f>'справка №1-БАЛАНС'!H3</f>
        <v>815123244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3" t="str">
        <f>'справка №1-БАЛАНС'!E5</f>
        <v>януари - декември  2008година</v>
      </c>
      <c r="C4" s="614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1494</v>
      </c>
      <c r="D28" s="108">
        <v>1494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8</v>
      </c>
      <c r="D31" s="108">
        <v>8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1502</v>
      </c>
      <c r="D43" s="104">
        <f>D24+D28+D29+D31+D30+D32+D33+D38</f>
        <v>1502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1502</v>
      </c>
      <c r="D44" s="103">
        <f>D43+D21+D19+D9</f>
        <v>1502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24</v>
      </c>
      <c r="D68" s="108">
        <v>24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472</v>
      </c>
      <c r="D75" s="103">
        <f>D76+D78</f>
        <v>472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433</v>
      </c>
      <c r="D76" s="108">
        <v>433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>
        <v>39</v>
      </c>
      <c r="D78" s="108">
        <v>39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1005</v>
      </c>
      <c r="D85" s="104">
        <f>SUM(D86:D90)+D94</f>
        <v>1005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875</v>
      </c>
      <c r="D87" s="108">
        <v>875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89</v>
      </c>
      <c r="D89" s="108">
        <v>89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7</v>
      </c>
      <c r="D93" s="108">
        <v>7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34</v>
      </c>
      <c r="D94" s="108">
        <v>34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140</v>
      </c>
      <c r="D95" s="108">
        <v>140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1617</v>
      </c>
      <c r="D96" s="104">
        <f>D85+D80+D75+D71+D95</f>
        <v>1617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1641</v>
      </c>
      <c r="D97" s="104">
        <f>D96+D68+D66</f>
        <v>1641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872</v>
      </c>
      <c r="B109" s="610"/>
      <c r="C109" s="610" t="s">
        <v>381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781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7" t="str">
        <f>'справка №1-БАЛАНС'!E3</f>
        <v>"ВИПОМ"  АД</v>
      </c>
      <c r="C4" s="617"/>
      <c r="D4" s="617"/>
      <c r="E4" s="617"/>
      <c r="F4" s="617"/>
      <c r="G4" s="623" t="s">
        <v>2</v>
      </c>
      <c r="H4" s="623"/>
      <c r="I4" s="500">
        <f>'справка №1-БАЛАНС'!H3</f>
        <v>815123244</v>
      </c>
    </row>
    <row r="5" spans="1:9" ht="15">
      <c r="A5" s="501" t="s">
        <v>4</v>
      </c>
      <c r="B5" s="618" t="str">
        <f>'справка №1-БАЛАНС'!E5</f>
        <v>януари - декември  2008година</v>
      </c>
      <c r="C5" s="618"/>
      <c r="D5" s="618"/>
      <c r="E5" s="618"/>
      <c r="F5" s="618"/>
      <c r="G5" s="621" t="s">
        <v>3</v>
      </c>
      <c r="H5" s="62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0"/>
      <c r="C30" s="620"/>
      <c r="D30" s="459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"ВИПОМ"  АД</v>
      </c>
      <c r="C5" s="624"/>
      <c r="D5" s="624"/>
      <c r="E5" s="570" t="s">
        <v>2</v>
      </c>
      <c r="F5" s="451">
        <f>'справка №1-БАЛАНС'!H3</f>
        <v>815123244</v>
      </c>
    </row>
    <row r="6" spans="1:13" ht="15" customHeight="1">
      <c r="A6" s="27" t="s">
        <v>822</v>
      </c>
      <c r="B6" s="625" t="str">
        <f>'справка №1-БАЛАНС'!E5</f>
        <v>януари - декември  2008година</v>
      </c>
      <c r="C6" s="625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>
        <v>0</v>
      </c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/>
    </row>
    <row r="14" spans="1:6" ht="12.75">
      <c r="A14" s="36" t="s">
        <v>549</v>
      </c>
      <c r="B14" s="37"/>
      <c r="C14" s="441"/>
      <c r="D14" s="441"/>
      <c r="E14" s="441"/>
      <c r="F14" s="443"/>
    </row>
    <row r="15" spans="1:6" ht="12.75">
      <c r="A15" s="36" t="s">
        <v>552</v>
      </c>
      <c r="B15" s="37"/>
      <c r="C15" s="441"/>
      <c r="D15" s="441"/>
      <c r="E15" s="441"/>
      <c r="F15" s="443"/>
    </row>
    <row r="16" spans="1:6" ht="12.75">
      <c r="A16" s="36">
        <v>5</v>
      </c>
      <c r="B16" s="37"/>
      <c r="C16" s="441"/>
      <c r="D16" s="441"/>
      <c r="E16" s="441"/>
      <c r="F16" s="443"/>
    </row>
    <row r="17" spans="1:6" ht="12.75">
      <c r="A17" s="36">
        <v>6</v>
      </c>
      <c r="B17" s="37"/>
      <c r="C17" s="441"/>
      <c r="D17" s="441"/>
      <c r="E17" s="441"/>
      <c r="F17" s="443"/>
    </row>
    <row r="18" spans="1:6" ht="12.75">
      <c r="A18" s="36">
        <v>7</v>
      </c>
      <c r="B18" s="37"/>
      <c r="C18" s="441"/>
      <c r="D18" s="441"/>
      <c r="E18" s="441"/>
      <c r="F18" s="443"/>
    </row>
    <row r="19" spans="1:6" ht="12.75">
      <c r="A19" s="36">
        <v>8</v>
      </c>
      <c r="B19" s="37"/>
      <c r="C19" s="441"/>
      <c r="D19" s="441"/>
      <c r="E19" s="441"/>
      <c r="F19" s="443"/>
    </row>
    <row r="20" spans="1:6" ht="12.75">
      <c r="A20" s="36">
        <v>9</v>
      </c>
      <c r="B20" s="37"/>
      <c r="C20" s="441"/>
      <c r="D20" s="441"/>
      <c r="E20" s="441"/>
      <c r="F20" s="443"/>
    </row>
    <row r="21" spans="1:6" ht="12.75">
      <c r="A21" s="36">
        <v>10</v>
      </c>
      <c r="B21" s="37"/>
      <c r="C21" s="441"/>
      <c r="D21" s="441"/>
      <c r="E21" s="441"/>
      <c r="F21" s="443"/>
    </row>
    <row r="22" spans="1:6" ht="12.75">
      <c r="A22" s="36">
        <v>11</v>
      </c>
      <c r="B22" s="37"/>
      <c r="C22" s="441"/>
      <c r="D22" s="441"/>
      <c r="E22" s="441"/>
      <c r="F22" s="443"/>
    </row>
    <row r="23" spans="1:6" ht="12.75">
      <c r="A23" s="36">
        <v>12</v>
      </c>
      <c r="B23" s="37"/>
      <c r="C23" s="441"/>
      <c r="D23" s="441"/>
      <c r="E23" s="441"/>
      <c r="F23" s="443"/>
    </row>
    <row r="24" spans="1:6" ht="12.75">
      <c r="A24" s="36">
        <v>13</v>
      </c>
      <c r="B24" s="37"/>
      <c r="C24" s="441"/>
      <c r="D24" s="441"/>
      <c r="E24" s="441"/>
      <c r="F24" s="443"/>
    </row>
    <row r="25" spans="1:6" ht="12" customHeight="1">
      <c r="A25" s="36">
        <v>14</v>
      </c>
      <c r="B25" s="37"/>
      <c r="C25" s="441"/>
      <c r="D25" s="441"/>
      <c r="E25" s="441"/>
      <c r="F25" s="443"/>
    </row>
    <row r="26" spans="1:6" ht="12.75">
      <c r="A26" s="36">
        <v>15</v>
      </c>
      <c r="B26" s="37"/>
      <c r="C26" s="441"/>
      <c r="D26" s="441"/>
      <c r="E26" s="441"/>
      <c r="F26" s="443"/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/>
    </row>
    <row r="30" spans="1:6" ht="12.75">
      <c r="A30" s="36" t="s">
        <v>546</v>
      </c>
      <c r="B30" s="40"/>
      <c r="C30" s="441"/>
      <c r="D30" s="441"/>
      <c r="E30" s="441"/>
      <c r="F30" s="443"/>
    </row>
    <row r="31" spans="1:6" ht="12.75">
      <c r="A31" s="36" t="s">
        <v>549</v>
      </c>
      <c r="B31" s="40"/>
      <c r="C31" s="441"/>
      <c r="D31" s="441"/>
      <c r="E31" s="441"/>
      <c r="F31" s="443"/>
    </row>
    <row r="32" spans="1:6" ht="12.75">
      <c r="A32" s="36" t="s">
        <v>552</v>
      </c>
      <c r="B32" s="40"/>
      <c r="C32" s="441"/>
      <c r="D32" s="441"/>
      <c r="E32" s="441"/>
      <c r="F32" s="443"/>
    </row>
    <row r="33" spans="1:6" ht="12.75">
      <c r="A33" s="36">
        <v>5</v>
      </c>
      <c r="B33" s="37"/>
      <c r="C33" s="441"/>
      <c r="D33" s="441"/>
      <c r="E33" s="441"/>
      <c r="F33" s="443"/>
    </row>
    <row r="34" spans="1:6" ht="12.75">
      <c r="A34" s="36">
        <v>6</v>
      </c>
      <c r="B34" s="37"/>
      <c r="C34" s="441"/>
      <c r="D34" s="441"/>
      <c r="E34" s="441"/>
      <c r="F34" s="443"/>
    </row>
    <row r="35" spans="1:6" ht="12.75">
      <c r="A35" s="36">
        <v>7</v>
      </c>
      <c r="B35" s="37"/>
      <c r="C35" s="441"/>
      <c r="D35" s="441"/>
      <c r="E35" s="441"/>
      <c r="F35" s="443"/>
    </row>
    <row r="36" spans="1:6" ht="12.75">
      <c r="A36" s="36">
        <v>8</v>
      </c>
      <c r="B36" s="37"/>
      <c r="C36" s="441"/>
      <c r="D36" s="441"/>
      <c r="E36" s="441"/>
      <c r="F36" s="443"/>
    </row>
    <row r="37" spans="1:6" ht="12.75">
      <c r="A37" s="36">
        <v>9</v>
      </c>
      <c r="B37" s="37"/>
      <c r="C37" s="441"/>
      <c r="D37" s="441"/>
      <c r="E37" s="441"/>
      <c r="F37" s="443"/>
    </row>
    <row r="38" spans="1:6" ht="12.75">
      <c r="A38" s="36">
        <v>10</v>
      </c>
      <c r="B38" s="37"/>
      <c r="C38" s="441"/>
      <c r="D38" s="441"/>
      <c r="E38" s="441"/>
      <c r="F38" s="443"/>
    </row>
    <row r="39" spans="1:6" ht="12.75">
      <c r="A39" s="36">
        <v>11</v>
      </c>
      <c r="B39" s="37"/>
      <c r="C39" s="441"/>
      <c r="D39" s="441"/>
      <c r="E39" s="441"/>
      <c r="F39" s="443"/>
    </row>
    <row r="40" spans="1:6" ht="12.75">
      <c r="A40" s="36">
        <v>12</v>
      </c>
      <c r="B40" s="37"/>
      <c r="C40" s="441"/>
      <c r="D40" s="441"/>
      <c r="E40" s="441"/>
      <c r="F40" s="443"/>
    </row>
    <row r="41" spans="1:6" ht="12.75">
      <c r="A41" s="36">
        <v>13</v>
      </c>
      <c r="B41" s="37"/>
      <c r="C41" s="441"/>
      <c r="D41" s="441"/>
      <c r="E41" s="441"/>
      <c r="F41" s="443"/>
    </row>
    <row r="42" spans="1:6" ht="12" customHeight="1">
      <c r="A42" s="36">
        <v>14</v>
      </c>
      <c r="B42" s="37"/>
      <c r="C42" s="441"/>
      <c r="D42" s="441"/>
      <c r="E42" s="441"/>
      <c r="F42" s="443"/>
    </row>
    <row r="43" spans="1:6" ht="12.75">
      <c r="A43" s="36">
        <v>15</v>
      </c>
      <c r="B43" s="37"/>
      <c r="C43" s="441"/>
      <c r="D43" s="441"/>
      <c r="E43" s="441"/>
      <c r="F43" s="443"/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/>
    </row>
    <row r="47" spans="1:6" ht="12.75">
      <c r="A47" s="36" t="s">
        <v>546</v>
      </c>
      <c r="B47" s="40"/>
      <c r="C47" s="441"/>
      <c r="D47" s="441"/>
      <c r="E47" s="441"/>
      <c r="F47" s="443"/>
    </row>
    <row r="48" spans="1:6" ht="12.75">
      <c r="A48" s="36" t="s">
        <v>549</v>
      </c>
      <c r="B48" s="40"/>
      <c r="C48" s="441"/>
      <c r="D48" s="441"/>
      <c r="E48" s="441"/>
      <c r="F48" s="443"/>
    </row>
    <row r="49" spans="1:6" ht="12.75">
      <c r="A49" s="36" t="s">
        <v>552</v>
      </c>
      <c r="B49" s="40"/>
      <c r="C49" s="441"/>
      <c r="D49" s="441"/>
      <c r="E49" s="441"/>
      <c r="F49" s="443"/>
    </row>
    <row r="50" spans="1:6" ht="12.75">
      <c r="A50" s="36">
        <v>5</v>
      </c>
      <c r="B50" s="37"/>
      <c r="C50" s="441"/>
      <c r="D50" s="441"/>
      <c r="E50" s="441"/>
      <c r="F50" s="443"/>
    </row>
    <row r="51" spans="1:6" ht="12.75">
      <c r="A51" s="36">
        <v>6</v>
      </c>
      <c r="B51" s="37"/>
      <c r="C51" s="441"/>
      <c r="D51" s="441"/>
      <c r="E51" s="441"/>
      <c r="F51" s="443"/>
    </row>
    <row r="52" spans="1:6" ht="12.75">
      <c r="A52" s="36">
        <v>7</v>
      </c>
      <c r="B52" s="37"/>
      <c r="C52" s="441"/>
      <c r="D52" s="441"/>
      <c r="E52" s="441"/>
      <c r="F52" s="443"/>
    </row>
    <row r="53" spans="1:6" ht="12.75">
      <c r="A53" s="36">
        <v>8</v>
      </c>
      <c r="B53" s="37"/>
      <c r="C53" s="441"/>
      <c r="D53" s="441"/>
      <c r="E53" s="441"/>
      <c r="F53" s="443"/>
    </row>
    <row r="54" spans="1:6" ht="12.75">
      <c r="A54" s="36">
        <v>9</v>
      </c>
      <c r="B54" s="37"/>
      <c r="C54" s="441"/>
      <c r="D54" s="441"/>
      <c r="E54" s="441"/>
      <c r="F54" s="443"/>
    </row>
    <row r="55" spans="1:6" ht="12.75">
      <c r="A55" s="36">
        <v>10</v>
      </c>
      <c r="B55" s="37"/>
      <c r="C55" s="441"/>
      <c r="D55" s="441"/>
      <c r="E55" s="441"/>
      <c r="F55" s="443"/>
    </row>
    <row r="56" spans="1:6" ht="12.75">
      <c r="A56" s="36">
        <v>11</v>
      </c>
      <c r="B56" s="37"/>
      <c r="C56" s="441"/>
      <c r="D56" s="441"/>
      <c r="E56" s="441"/>
      <c r="F56" s="443"/>
    </row>
    <row r="57" spans="1:6" ht="12.75">
      <c r="A57" s="36">
        <v>12</v>
      </c>
      <c r="B57" s="37"/>
      <c r="C57" s="441"/>
      <c r="D57" s="441"/>
      <c r="E57" s="441"/>
      <c r="F57" s="443"/>
    </row>
    <row r="58" spans="1:6" ht="12.75">
      <c r="A58" s="36">
        <v>13</v>
      </c>
      <c r="B58" s="37"/>
      <c r="C58" s="441"/>
      <c r="D58" s="441"/>
      <c r="E58" s="441"/>
      <c r="F58" s="443"/>
    </row>
    <row r="59" spans="1:6" ht="12" customHeight="1">
      <c r="A59" s="36">
        <v>14</v>
      </c>
      <c r="B59" s="37"/>
      <c r="C59" s="441"/>
      <c r="D59" s="441"/>
      <c r="E59" s="441"/>
      <c r="F59" s="443"/>
    </row>
    <row r="60" spans="1:6" ht="12.75">
      <c r="A60" s="36">
        <v>15</v>
      </c>
      <c r="B60" s="37"/>
      <c r="C60" s="441"/>
      <c r="D60" s="441"/>
      <c r="E60" s="441"/>
      <c r="F60" s="443"/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/>
    </row>
    <row r="64" spans="1:6" ht="12.75">
      <c r="A64" s="36" t="s">
        <v>546</v>
      </c>
      <c r="B64" s="40"/>
      <c r="C64" s="441"/>
      <c r="D64" s="441"/>
      <c r="E64" s="441"/>
      <c r="F64" s="443"/>
    </row>
    <row r="65" spans="1:6" ht="12.75">
      <c r="A65" s="36" t="s">
        <v>549</v>
      </c>
      <c r="B65" s="40"/>
      <c r="C65" s="441"/>
      <c r="D65" s="441"/>
      <c r="E65" s="441"/>
      <c r="F65" s="443"/>
    </row>
    <row r="66" spans="1:6" ht="12.75">
      <c r="A66" s="36" t="s">
        <v>552</v>
      </c>
      <c r="B66" s="40"/>
      <c r="C66" s="441"/>
      <c r="D66" s="441"/>
      <c r="E66" s="441"/>
      <c r="F66" s="443"/>
    </row>
    <row r="67" spans="1:6" ht="12.75">
      <c r="A67" s="36">
        <v>5</v>
      </c>
      <c r="B67" s="37"/>
      <c r="C67" s="441"/>
      <c r="D67" s="441"/>
      <c r="E67" s="441"/>
      <c r="F67" s="443"/>
    </row>
    <row r="68" spans="1:6" ht="12.75">
      <c r="A68" s="36">
        <v>6</v>
      </c>
      <c r="B68" s="37"/>
      <c r="C68" s="441"/>
      <c r="D68" s="441"/>
      <c r="E68" s="441"/>
      <c r="F68" s="443"/>
    </row>
    <row r="69" spans="1:6" ht="12.75">
      <c r="A69" s="36">
        <v>7</v>
      </c>
      <c r="B69" s="37"/>
      <c r="C69" s="441"/>
      <c r="D69" s="441"/>
      <c r="E69" s="441"/>
      <c r="F69" s="443"/>
    </row>
    <row r="70" spans="1:6" ht="12.75">
      <c r="A70" s="36">
        <v>8</v>
      </c>
      <c r="B70" s="37"/>
      <c r="C70" s="441"/>
      <c r="D70" s="441"/>
      <c r="E70" s="441"/>
      <c r="F70" s="443"/>
    </row>
    <row r="71" spans="1:6" ht="12.75">
      <c r="A71" s="36">
        <v>9</v>
      </c>
      <c r="B71" s="37"/>
      <c r="C71" s="441"/>
      <c r="D71" s="441"/>
      <c r="E71" s="441"/>
      <c r="F71" s="443"/>
    </row>
    <row r="72" spans="1:6" ht="12.75">
      <c r="A72" s="36">
        <v>10</v>
      </c>
      <c r="B72" s="37"/>
      <c r="C72" s="441"/>
      <c r="D72" s="441"/>
      <c r="E72" s="441"/>
      <c r="F72" s="443"/>
    </row>
    <row r="73" spans="1:6" ht="12.75">
      <c r="A73" s="36">
        <v>11</v>
      </c>
      <c r="B73" s="37"/>
      <c r="C73" s="441"/>
      <c r="D73" s="441"/>
      <c r="E73" s="441"/>
      <c r="F73" s="443"/>
    </row>
    <row r="74" spans="1:6" ht="12.75">
      <c r="A74" s="36">
        <v>12</v>
      </c>
      <c r="B74" s="37"/>
      <c r="C74" s="441"/>
      <c r="D74" s="441"/>
      <c r="E74" s="441"/>
      <c r="F74" s="443"/>
    </row>
    <row r="75" spans="1:6" ht="12.75">
      <c r="A75" s="36">
        <v>13</v>
      </c>
      <c r="B75" s="37"/>
      <c r="C75" s="441"/>
      <c r="D75" s="441"/>
      <c r="E75" s="441"/>
      <c r="F75" s="443"/>
    </row>
    <row r="76" spans="1:6" ht="12" customHeight="1">
      <c r="A76" s="36">
        <v>14</v>
      </c>
      <c r="B76" s="37"/>
      <c r="C76" s="441"/>
      <c r="D76" s="441"/>
      <c r="E76" s="441"/>
      <c r="F76" s="443"/>
    </row>
    <row r="77" spans="1:6" ht="12.75">
      <c r="A77" s="36">
        <v>15</v>
      </c>
      <c r="B77" s="37"/>
      <c r="C77" s="441"/>
      <c r="D77" s="441"/>
      <c r="E77" s="441"/>
      <c r="F77" s="443"/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867</v>
      </c>
      <c r="B82" s="40"/>
      <c r="C82" s="441">
        <v>3</v>
      </c>
      <c r="D82" s="441">
        <v>100</v>
      </c>
      <c r="E82" s="441"/>
      <c r="F82" s="443"/>
    </row>
    <row r="83" spans="1:6" ht="12.75">
      <c r="A83" s="36" t="s">
        <v>830</v>
      </c>
      <c r="B83" s="40"/>
      <c r="C83" s="441"/>
      <c r="D83" s="441"/>
      <c r="E83" s="441"/>
      <c r="F83" s="443"/>
    </row>
    <row r="84" spans="1:6" ht="12.75">
      <c r="A84" s="36" t="s">
        <v>549</v>
      </c>
      <c r="B84" s="40"/>
      <c r="C84" s="441"/>
      <c r="D84" s="441"/>
      <c r="E84" s="441"/>
      <c r="F84" s="443"/>
    </row>
    <row r="85" spans="1:6" ht="12.75">
      <c r="A85" s="36" t="s">
        <v>552</v>
      </c>
      <c r="B85" s="40"/>
      <c r="C85" s="441"/>
      <c r="D85" s="441"/>
      <c r="E85" s="441"/>
      <c r="F85" s="443"/>
    </row>
    <row r="86" spans="1:6" ht="12.75">
      <c r="A86" s="36">
        <v>5</v>
      </c>
      <c r="B86" s="37"/>
      <c r="C86" s="441"/>
      <c r="D86" s="441"/>
      <c r="E86" s="441"/>
      <c r="F86" s="443"/>
    </row>
    <row r="87" spans="1:6" ht="12.75">
      <c r="A87" s="36">
        <v>6</v>
      </c>
      <c r="B87" s="37"/>
      <c r="C87" s="441"/>
      <c r="D87" s="441"/>
      <c r="E87" s="441"/>
      <c r="F87" s="443"/>
    </row>
    <row r="88" spans="1:6" ht="12.75">
      <c r="A88" s="36">
        <v>7</v>
      </c>
      <c r="B88" s="37"/>
      <c r="C88" s="441"/>
      <c r="D88" s="441"/>
      <c r="E88" s="441"/>
      <c r="F88" s="443"/>
    </row>
    <row r="89" spans="1:6" ht="12.75">
      <c r="A89" s="36">
        <v>8</v>
      </c>
      <c r="B89" s="37"/>
      <c r="C89" s="441"/>
      <c r="D89" s="441"/>
      <c r="E89" s="441"/>
      <c r="F89" s="443"/>
    </row>
    <row r="90" spans="1:6" ht="12" customHeight="1">
      <c r="A90" s="36">
        <v>9</v>
      </c>
      <c r="B90" s="37"/>
      <c r="C90" s="441"/>
      <c r="D90" s="441"/>
      <c r="E90" s="441"/>
      <c r="F90" s="443"/>
    </row>
    <row r="91" spans="1:6" ht="12.75">
      <c r="A91" s="36">
        <v>10</v>
      </c>
      <c r="B91" s="37"/>
      <c r="C91" s="441"/>
      <c r="D91" s="441"/>
      <c r="E91" s="441"/>
      <c r="F91" s="443"/>
    </row>
    <row r="92" spans="1:6" ht="12.75">
      <c r="A92" s="36">
        <v>11</v>
      </c>
      <c r="B92" s="37"/>
      <c r="C92" s="441"/>
      <c r="D92" s="441"/>
      <c r="E92" s="441"/>
      <c r="F92" s="443"/>
    </row>
    <row r="93" spans="1:6" ht="12.75">
      <c r="A93" s="36">
        <v>12</v>
      </c>
      <c r="B93" s="37"/>
      <c r="C93" s="441"/>
      <c r="D93" s="441"/>
      <c r="E93" s="441"/>
      <c r="F93" s="443"/>
    </row>
    <row r="94" spans="1:6" ht="12.75">
      <c r="A94" s="36">
        <v>13</v>
      </c>
      <c r="B94" s="37"/>
      <c r="C94" s="441"/>
      <c r="D94" s="441"/>
      <c r="E94" s="441"/>
      <c r="F94" s="443"/>
    </row>
    <row r="95" spans="1:6" ht="12" customHeight="1">
      <c r="A95" s="36">
        <v>14</v>
      </c>
      <c r="B95" s="37"/>
      <c r="C95" s="441"/>
      <c r="D95" s="441"/>
      <c r="E95" s="441"/>
      <c r="F95" s="443"/>
    </row>
    <row r="96" spans="1:6" ht="12.75">
      <c r="A96" s="36">
        <v>15</v>
      </c>
      <c r="B96" s="37"/>
      <c r="C96" s="441"/>
      <c r="D96" s="441"/>
      <c r="E96" s="441"/>
      <c r="F96" s="443"/>
    </row>
    <row r="97" spans="1:16" ht="15" customHeight="1">
      <c r="A97" s="38" t="s">
        <v>564</v>
      </c>
      <c r="B97" s="39" t="s">
        <v>842</v>
      </c>
      <c r="C97" s="429">
        <f>SUM(C82:C96)</f>
        <v>3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/>
    </row>
    <row r="100" spans="1:6" ht="12.75">
      <c r="A100" s="36" t="s">
        <v>546</v>
      </c>
      <c r="B100" s="40"/>
      <c r="C100" s="441"/>
      <c r="D100" s="441"/>
      <c r="E100" s="441"/>
      <c r="F100" s="443"/>
    </row>
    <row r="101" spans="1:6" ht="12.75">
      <c r="A101" s="36" t="s">
        <v>549</v>
      </c>
      <c r="B101" s="40"/>
      <c r="C101" s="441"/>
      <c r="D101" s="441"/>
      <c r="E101" s="441"/>
      <c r="F101" s="443"/>
    </row>
    <row r="102" spans="1:6" ht="12.75">
      <c r="A102" s="36" t="s">
        <v>552</v>
      </c>
      <c r="B102" s="40"/>
      <c r="C102" s="441"/>
      <c r="D102" s="441"/>
      <c r="E102" s="441"/>
      <c r="F102" s="443"/>
    </row>
    <row r="103" spans="1:6" ht="12.75">
      <c r="A103" s="36">
        <v>5</v>
      </c>
      <c r="B103" s="37"/>
      <c r="C103" s="441"/>
      <c r="D103" s="441"/>
      <c r="E103" s="441"/>
      <c r="F103" s="443"/>
    </row>
    <row r="104" spans="1:6" ht="12.75">
      <c r="A104" s="36">
        <v>6</v>
      </c>
      <c r="B104" s="37"/>
      <c r="C104" s="441"/>
      <c r="D104" s="441"/>
      <c r="E104" s="441"/>
      <c r="F104" s="443"/>
    </row>
    <row r="105" spans="1:6" ht="12.75">
      <c r="A105" s="36">
        <v>7</v>
      </c>
      <c r="B105" s="37"/>
      <c r="C105" s="441"/>
      <c r="D105" s="441"/>
      <c r="E105" s="441"/>
      <c r="F105" s="443"/>
    </row>
    <row r="106" spans="1:6" ht="12.75">
      <c r="A106" s="36">
        <v>8</v>
      </c>
      <c r="B106" s="37"/>
      <c r="C106" s="441"/>
      <c r="D106" s="441"/>
      <c r="E106" s="441"/>
      <c r="F106" s="443"/>
    </row>
    <row r="107" spans="1:6" ht="12" customHeight="1">
      <c r="A107" s="36">
        <v>9</v>
      </c>
      <c r="B107" s="37"/>
      <c r="C107" s="441"/>
      <c r="D107" s="441"/>
      <c r="E107" s="441"/>
      <c r="F107" s="443"/>
    </row>
    <row r="108" spans="1:6" ht="12.75">
      <c r="A108" s="36">
        <v>10</v>
      </c>
      <c r="B108" s="37"/>
      <c r="C108" s="441"/>
      <c r="D108" s="441"/>
      <c r="E108" s="441"/>
      <c r="F108" s="443"/>
    </row>
    <row r="109" spans="1:6" ht="12.75">
      <c r="A109" s="36">
        <v>11</v>
      </c>
      <c r="B109" s="37"/>
      <c r="C109" s="441"/>
      <c r="D109" s="441"/>
      <c r="E109" s="441"/>
      <c r="F109" s="443"/>
    </row>
    <row r="110" spans="1:6" ht="12.75">
      <c r="A110" s="36">
        <v>12</v>
      </c>
      <c r="B110" s="37"/>
      <c r="C110" s="441"/>
      <c r="D110" s="441"/>
      <c r="E110" s="441"/>
      <c r="F110" s="443"/>
    </row>
    <row r="111" spans="1:6" ht="12.75">
      <c r="A111" s="36">
        <v>13</v>
      </c>
      <c r="B111" s="37"/>
      <c r="C111" s="441"/>
      <c r="D111" s="441"/>
      <c r="E111" s="441"/>
      <c r="F111" s="443"/>
    </row>
    <row r="112" spans="1:6" ht="12" customHeight="1">
      <c r="A112" s="36">
        <v>14</v>
      </c>
      <c r="B112" s="37"/>
      <c r="C112" s="441"/>
      <c r="D112" s="441"/>
      <c r="E112" s="441"/>
      <c r="F112" s="443"/>
    </row>
    <row r="113" spans="1:6" ht="12.75">
      <c r="A113" s="36">
        <v>15</v>
      </c>
      <c r="B113" s="37"/>
      <c r="C113" s="441"/>
      <c r="D113" s="441"/>
      <c r="E113" s="441"/>
      <c r="F113" s="443"/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/>
    </row>
    <row r="117" spans="1:6" ht="12.75">
      <c r="A117" s="36" t="s">
        <v>546</v>
      </c>
      <c r="B117" s="40"/>
      <c r="C117" s="441"/>
      <c r="D117" s="441"/>
      <c r="E117" s="441"/>
      <c r="F117" s="443"/>
    </row>
    <row r="118" spans="1:6" ht="12.75">
      <c r="A118" s="36" t="s">
        <v>549</v>
      </c>
      <c r="B118" s="40"/>
      <c r="C118" s="441"/>
      <c r="D118" s="441"/>
      <c r="E118" s="441"/>
      <c r="F118" s="443"/>
    </row>
    <row r="119" spans="1:6" ht="12.75">
      <c r="A119" s="36" t="s">
        <v>552</v>
      </c>
      <c r="B119" s="40"/>
      <c r="C119" s="441"/>
      <c r="D119" s="441"/>
      <c r="E119" s="441"/>
      <c r="F119" s="443"/>
    </row>
    <row r="120" spans="1:6" ht="12.75">
      <c r="A120" s="36">
        <v>5</v>
      </c>
      <c r="B120" s="37"/>
      <c r="C120" s="441"/>
      <c r="D120" s="441"/>
      <c r="E120" s="441"/>
      <c r="F120" s="443"/>
    </row>
    <row r="121" spans="1:6" ht="12.75">
      <c r="A121" s="36">
        <v>6</v>
      </c>
      <c r="B121" s="37"/>
      <c r="C121" s="441"/>
      <c r="D121" s="441"/>
      <c r="E121" s="441"/>
      <c r="F121" s="443"/>
    </row>
    <row r="122" spans="1:6" ht="12.75">
      <c r="A122" s="36">
        <v>7</v>
      </c>
      <c r="B122" s="37"/>
      <c r="C122" s="441"/>
      <c r="D122" s="441"/>
      <c r="E122" s="441"/>
      <c r="F122" s="443"/>
    </row>
    <row r="123" spans="1:6" ht="12.75">
      <c r="A123" s="36">
        <v>8</v>
      </c>
      <c r="B123" s="37"/>
      <c r="C123" s="441"/>
      <c r="D123" s="441"/>
      <c r="E123" s="441"/>
      <c r="F123" s="443"/>
    </row>
    <row r="124" spans="1:6" ht="12" customHeight="1">
      <c r="A124" s="36">
        <v>9</v>
      </c>
      <c r="B124" s="37"/>
      <c r="C124" s="441"/>
      <c r="D124" s="441"/>
      <c r="E124" s="441"/>
      <c r="F124" s="443"/>
    </row>
    <row r="125" spans="1:6" ht="12.75">
      <c r="A125" s="36">
        <v>10</v>
      </c>
      <c r="B125" s="37"/>
      <c r="C125" s="441"/>
      <c r="D125" s="441"/>
      <c r="E125" s="441"/>
      <c r="F125" s="443"/>
    </row>
    <row r="126" spans="1:6" ht="12.75">
      <c r="A126" s="36">
        <v>11</v>
      </c>
      <c r="B126" s="37"/>
      <c r="C126" s="441"/>
      <c r="D126" s="441"/>
      <c r="E126" s="441"/>
      <c r="F126" s="443"/>
    </row>
    <row r="127" spans="1:6" ht="12.75">
      <c r="A127" s="36">
        <v>12</v>
      </c>
      <c r="B127" s="37"/>
      <c r="C127" s="441"/>
      <c r="D127" s="441"/>
      <c r="E127" s="441"/>
      <c r="F127" s="443"/>
    </row>
    <row r="128" spans="1:6" ht="12.75">
      <c r="A128" s="36">
        <v>13</v>
      </c>
      <c r="B128" s="37"/>
      <c r="C128" s="441"/>
      <c r="D128" s="441"/>
      <c r="E128" s="441"/>
      <c r="F128" s="443"/>
    </row>
    <row r="129" spans="1:6" ht="12" customHeight="1">
      <c r="A129" s="36">
        <v>14</v>
      </c>
      <c r="B129" s="37"/>
      <c r="C129" s="441"/>
      <c r="D129" s="441"/>
      <c r="E129" s="441"/>
      <c r="F129" s="443"/>
    </row>
    <row r="130" spans="1:6" ht="12.75">
      <c r="A130" s="36">
        <v>15</v>
      </c>
      <c r="B130" s="37"/>
      <c r="C130" s="441"/>
      <c r="D130" s="441"/>
      <c r="E130" s="441"/>
      <c r="F130" s="443"/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/>
    </row>
    <row r="134" spans="1:6" ht="12.75">
      <c r="A134" s="36" t="s">
        <v>546</v>
      </c>
      <c r="B134" s="40"/>
      <c r="C134" s="441"/>
      <c r="D134" s="441"/>
      <c r="E134" s="441"/>
      <c r="F134" s="443"/>
    </row>
    <row r="135" spans="1:6" ht="12.75">
      <c r="A135" s="36" t="s">
        <v>549</v>
      </c>
      <c r="B135" s="40"/>
      <c r="C135" s="441"/>
      <c r="D135" s="441"/>
      <c r="E135" s="441"/>
      <c r="F135" s="443"/>
    </row>
    <row r="136" spans="1:6" ht="12.75">
      <c r="A136" s="36" t="s">
        <v>552</v>
      </c>
      <c r="B136" s="40"/>
      <c r="C136" s="441"/>
      <c r="D136" s="441"/>
      <c r="E136" s="441"/>
      <c r="F136" s="443"/>
    </row>
    <row r="137" spans="1:6" ht="12.75">
      <c r="A137" s="36">
        <v>5</v>
      </c>
      <c r="B137" s="37"/>
      <c r="C137" s="441"/>
      <c r="D137" s="441"/>
      <c r="E137" s="441"/>
      <c r="F137" s="443"/>
    </row>
    <row r="138" spans="1:6" ht="12.75">
      <c r="A138" s="36">
        <v>6</v>
      </c>
      <c r="B138" s="37"/>
      <c r="C138" s="441"/>
      <c r="D138" s="441"/>
      <c r="E138" s="441"/>
      <c r="F138" s="443"/>
    </row>
    <row r="139" spans="1:6" ht="12.75">
      <c r="A139" s="36">
        <v>7</v>
      </c>
      <c r="B139" s="37"/>
      <c r="C139" s="441"/>
      <c r="D139" s="441"/>
      <c r="E139" s="441"/>
      <c r="F139" s="443"/>
    </row>
    <row r="140" spans="1:6" ht="12.75">
      <c r="A140" s="36">
        <v>8</v>
      </c>
      <c r="B140" s="37"/>
      <c r="C140" s="441"/>
      <c r="D140" s="441"/>
      <c r="E140" s="441"/>
      <c r="F140" s="443"/>
    </row>
    <row r="141" spans="1:6" ht="12" customHeight="1">
      <c r="A141" s="36">
        <v>9</v>
      </c>
      <c r="B141" s="37"/>
      <c r="C141" s="441"/>
      <c r="D141" s="441"/>
      <c r="E141" s="441"/>
      <c r="F141" s="443"/>
    </row>
    <row r="142" spans="1:6" ht="12.75">
      <c r="A142" s="36">
        <v>10</v>
      </c>
      <c r="B142" s="37"/>
      <c r="C142" s="441"/>
      <c r="D142" s="441"/>
      <c r="E142" s="441"/>
      <c r="F142" s="443"/>
    </row>
    <row r="143" spans="1:6" ht="12.75">
      <c r="A143" s="36">
        <v>11</v>
      </c>
      <c r="B143" s="37"/>
      <c r="C143" s="441"/>
      <c r="D143" s="441"/>
      <c r="E143" s="441"/>
      <c r="F143" s="443"/>
    </row>
    <row r="144" spans="1:6" ht="12.75">
      <c r="A144" s="36">
        <v>12</v>
      </c>
      <c r="B144" s="37"/>
      <c r="C144" s="441"/>
      <c r="D144" s="441"/>
      <c r="E144" s="441"/>
      <c r="F144" s="443"/>
    </row>
    <row r="145" spans="1:6" ht="12.75">
      <c r="A145" s="36">
        <v>13</v>
      </c>
      <c r="B145" s="37"/>
      <c r="C145" s="441"/>
      <c r="D145" s="441"/>
      <c r="E145" s="441"/>
      <c r="F145" s="443"/>
    </row>
    <row r="146" spans="1:6" ht="12" customHeight="1">
      <c r="A146" s="36">
        <v>14</v>
      </c>
      <c r="B146" s="37"/>
      <c r="C146" s="441"/>
      <c r="D146" s="441"/>
      <c r="E146" s="441"/>
      <c r="F146" s="443"/>
    </row>
    <row r="147" spans="1:6" ht="12.75">
      <c r="A147" s="36">
        <v>15</v>
      </c>
      <c r="B147" s="37"/>
      <c r="C147" s="441"/>
      <c r="D147" s="441"/>
      <c r="E147" s="441"/>
      <c r="F147" s="443"/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3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26" t="s">
        <v>848</v>
      </c>
      <c r="D151" s="626"/>
      <c r="E151" s="626"/>
      <c r="F151" s="62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6" t="s">
        <v>856</v>
      </c>
      <c r="D153" s="626"/>
      <c r="E153" s="626"/>
      <c r="F153" s="62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Stanislav</cp:lastModifiedBy>
  <cp:lastPrinted>2009-01-23T10:46:18Z</cp:lastPrinted>
  <dcterms:modified xsi:type="dcterms:W3CDTF">2009-01-28T12:36:46Z</dcterms:modified>
  <cp:category/>
  <cp:version/>
  <cp:contentType/>
  <cp:contentStatus/>
</cp:coreProperties>
</file>