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<sst xmlns="http://schemas.openxmlformats.org/spreadsheetml/2006/main" count="660" uniqueCount="535">
  <si>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</si>
  <si>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</si>
  <si>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</si>
  <si>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</si>
  <si>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</si>
  <si>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</si>
  <si>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</si>
  <si>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</si>
  <si>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</si>
  <si>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</si>
  <si>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</si>
  <si>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</si>
  <si>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</si>
  <si>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</si>
  <si>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</si>
  <si>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</si>
  <si>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</si>
  <si>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</si>
  <si>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</si>
  <si>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</si>
  <si>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</si>
  <si>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</si>
  <si>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</si>
  <si>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</si>
  <si>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</si>
  <si>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</si>
  <si>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</si>
  <si>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</si>
  <si>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</si>
  <si>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</si>
  <si>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</si>
  <si>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</si>
  <si>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</si>
  <si>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</si>
  <si>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</si>
  <si>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</si>
  <si>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</si>
  <si>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</si>
  <si>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</si>
  <si>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</si>
  <si>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</si>
  <si>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</si>
  <si>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</si>
  <si>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</si>
  <si>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</si>
  <si>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</si>
  <si>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</si>
  <si>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</si>
  <si>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</si>
  <si>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</si>
  <si>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</si>
  <si>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</si>
  <si>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</si>
  <si>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</si>
  <si>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</si>
  <si>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</si>
  <si>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</si>
  <si>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</si>
  <si>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</si>
  <si>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</si>
  <si>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</si>
  <si>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</si>
  <si>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</si>
  <si>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</si>
  <si>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</si>
  <si>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</si>
  <si>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</si>
  <si>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</si>
  <si>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</si>
  <si>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</si>
  <si>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</si>
  <si>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</si>
  <si>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</si>
  <si>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</si>
  <si>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</si>
  <si>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</si>
  <si>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</si>
  <si>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</si>
  <si>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</si>
  <si>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</si>
  <si>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</si>
  <si>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</si>
  <si>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</si>
  <si>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</si>
  <si>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</si>
  <si>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</si>
  <si>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</si>
  <si>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</si>
  <si>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</si>
  <si>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</si>
  <si>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</si>
  <si>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</si>
  <si>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</si>
  <si>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</si>
  <si>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</si>
  <si>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</si>
  <si>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</si>
  <si>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</si>
  <si>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</si>
  <si>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</si>
  <si>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</si>
  <si>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</si>
  <si>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</si>
  <si>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</si>
  <si>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</si>
  <si>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</si>
  <si>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</si>
  <si>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</si>
  <si>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</si>
  <si>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</si>
  <si>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</si>
  <si>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</si>
  <si>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</si>
  <si>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</si>
  <si>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</si>
  <si>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</si>
  <si>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</si>
  <si>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</si>
  <si>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</si>
  <si>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</si>
  <si>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</si>
  <si>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</si>
  <si>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</si>
  <si>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</si>
  <si>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</si>
  <si>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</si>
  <si>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</si>
  <si>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</si>
  <si>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</si>
  <si>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</si>
  <si>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</si>
  <si>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</si>
  <si>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</si>
  <si>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</si>
  <si>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</si>
  <si>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</si>
  <si>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</si>
  <si>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</si>
  <si>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</si>
  <si>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</si>
  <si>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</si>
  <si>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</si>
  <si>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</si>
  <si>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</si>
  <si>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</si>
  <si>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</si>
  <si>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</si>
  <si>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</si>
  <si>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</si>
  <si>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</si>
  <si>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</si>
  <si>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</si>
  <si>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</si>
  <si>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</si>
  <si>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</si>
  <si>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</si>
  <si>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</si>
  <si>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</si>
  <si>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</si>
  <si>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</si>
  <si>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</si>
  <si>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</si>
  <si>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</si>
  <si>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</si>
  <si>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</si>
  <si>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</si>
  <si>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</si>
  <si>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</si>
  <si>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</si>
  <si>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</si>
  <si>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</si>
  <si>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</si>
  <si>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</si>
  <si>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</si>
  <si>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</si>
  <si>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</si>
  <si>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</si>
  <si>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</si>
  <si>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</si>
  <si>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</si>
  <si>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</si>
  <si>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</si>
  <si>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</si>
  <si>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</si>
  <si>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</si>
  <si>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</si>
  <si>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</si>
  <si>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</si>
  <si>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</si>
  <si>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</si>
  <si>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</si>
  <si>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</si>
  <si>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</si>
  <si>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</si>
  <si>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</si>
  <si>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</si>
  <si>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</si>
  <si>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</si>
  <si>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</si>
  <si>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</si>
  <si>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</si>
  <si>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</si>
  <si>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</si>
  <si>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</si>
  <si>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</si>
  <si>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</si>
  <si>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</si>
  <si>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</si>
  <si>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</si>
  <si>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</si>
  <si>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</si>
  <si>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</si>
  <si>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</si>
  <si>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</si>
  <si>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</si>
  <si>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</si>
  <si>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</si>
  <si>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</si>
  <si>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</si>
  <si>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</si>
  <si>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</si>
  <si>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</si>
  <si>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</si>
  <si>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</si>
  <si>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</si>
  <si>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</si>
  <si>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</si>
  <si>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</si>
  <si>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</si>
  <si>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</si>
  <si>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</si>
  <si>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</si>
  <si>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</si>
  <si>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</si>
  <si>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</si>
  <si>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</si>
  <si>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</si>
  <si>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</si>
  <si>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</si>
  <si>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</si>
  <si>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</si>
  <si>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</si>
  <si>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</si>
  <si>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</si>
  <si>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</si>
  <si>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</si>
  <si>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</si>
  <si>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</si>
  <si>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</si>
  <si>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</si>
  <si>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</si>
  <si>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</si>
  <si>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</si>
  <si>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</si>
  <si>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</si>
  <si>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</si>
  <si>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</si>
  <si>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</si>
  <si>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</si>
  <si>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</si>
  <si>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</si>
  <si>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</si>
  <si>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</si>
  <si>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</si>
  <si>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</si>
  <si>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</si>
  <si>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</si>
  <si>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</si>
  <si>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</si>
  <si>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</si>
  <si>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</si>
  <si>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</si>
  <si>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</si>
  <si>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</si>
  <si>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</si>
  <si>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</si>
  <si>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</si>
  <si>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</si>
  <si>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</si>
  <si>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</si>
  <si>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</si>
  <si>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</si>
  <si>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</si>
  <si>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</si>
  <si>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</si>
  <si>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</si>
  <si>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</si>
  <si>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</si>
  <si>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</si>
  <si>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</si>
  <si>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</si>
  <si>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</si>
  <si>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</si>
  <si>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</si>
  <si>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</si>
  <si>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</si>
  <si>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</si>
  <si>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</si>
  <si>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</si>
  <si>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</si>
  <si>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</si>
  <si>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</si>
  <si>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</si>
  <si>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</si>
  <si>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</si>
  <si>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</si>
  <si>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</si>
  <si>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</si>
  <si>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</si>
  <si>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</si>
  <si>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</si>
  <si>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</si>
  <si>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</si>
  <si>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</si>
  <si>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</si>
  <si>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</si>
  <si>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</si>
  <si>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</si>
  <si>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</si>
  <si>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</si>
  <si>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</si>
  <si>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</si>
  <si>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</si>
  <si>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</si>
  <si>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</si>
  <si>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</si>
  <si>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</si>
  <si>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</si>
  <si>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</si>
  <si>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</si>
  <si>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</si>
  <si>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</si>
  <si>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</si>
  <si>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</si>
  <si>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</si>
  <si>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</si>
  <si>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</si>
  <si>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</si>
  <si>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</si>
  <si>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</si>
  <si>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</si>
  <si>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</si>
  <si>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</si>
  <si>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</si>
  <si>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</si>
  <si>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</si>
  <si>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</si>
  <si>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</si>
  <si>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</si>
  <si>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</si>
  <si>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</si>
  <si>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</si>
  <si>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</si>
  <si>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</si>
  <si>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</si>
  <si>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</si>
  <si>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</si>
  <si>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</si>
  <si>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</si>
  <si>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</si>
  <si>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</si>
  <si>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</si>
  <si>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</si>
  <si>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</si>
  <si>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</si>
  <si>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</si>
  <si>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</si>
  <si>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</si>
  <si>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</si>
  <si>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</si>
  <si>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</si>
  <si>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</si>
  <si>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</si>
  <si>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</si>
  <si>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</si>
  <si>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</si>
  <si>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</si>
  <si>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</si>
  <si>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</si>
  <si>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</si>
  <si>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</si>
  <si>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</si>
  <si>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</si>
  <si>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</si>
  <si>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</si>
  <si>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</si>
  <si>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</si>
  <si>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</si>
  <si>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</si>
  <si>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</si>
  <si>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</si>
  <si>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</si>
  <si>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</si>
  <si>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</si>
  <si>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</si>
  <si>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</si>
  <si>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</si>
  <si>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</si>
  <si>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</si>
  <si>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</si>
  <si>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</si>
  <si>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</si>
  <si>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</si>
  <si>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</si>
  <si>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</si>
  <si>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</si>
  <si>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</si>
  <si>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</si>
  <si>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</si>
  <si>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</si>
  <si>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</si>
  <si>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</si>
  <si>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</si>
  <si>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</si>
  <si>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</si>
  <si>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</si>
  <si>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</si>
  <si>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</si>
  <si>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</si>
  <si>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</si>
  <si>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</si>
  <si>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</si>
  <si>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</si>
  <si>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</si>
  <si>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</si>
  <si>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</si>
  <si>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</si>
  <si>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</si>
  <si>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</si>
  <si>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</si>
  <si>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</si>
  <si>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</si>
  <si>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</si>
  <si>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</si>
  <si>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</si>
  <si>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</si>
  <si>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</si>
  <si>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</si>
  <si>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</si>
  <si>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</si>
  <si>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</si>
  <si>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</si>
  <si>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</si>
  <si>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</si>
  <si>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</si>
  <si>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</si>
  <si>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</si>
  <si>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</si>
  <si>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</si>
  <si>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</si>
  <si>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</si>
  <si>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</si>
  <si>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</si>
  <si>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</si>
  <si>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</si>
  <si>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</si>
  <si>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</si>
  <si>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</si>
  <si>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</si>
  <si>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</si>
  <si>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</si>
  <si>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</si>
  <si>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</si>
  <si>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</si>
  <si>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</si>
  <si>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</si>
  <si>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</si>
  <si>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</si>
  <si>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</si>
  <si>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</si>
  <si>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</si>
  <si>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</si>
  <si>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</si>
  <si>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</si>
  <si>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</si>
  <si>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</si>
  <si>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</si>
  <si>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</si>
  <si>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Дата на съставяне: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</si>
  <si>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</si>
  <si>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</si>
  <si>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</si>
  <si>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</si>
  <si>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</si>
  <si>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</si>
  <si>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</si>
  <si>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</si>
  <si>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</si>
  <si>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</si>
  <si>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</si>
  <si>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</si>
  <si>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</si>
  <si>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</si>
  <si>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</si>
  <si>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</si>
  <si>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</si>
  <si>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</si>
  <si>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</si>
  <si>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</si>
  <si>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РГ-05-724</t>
  </si>
  <si>
    <t>"Стомана " АД в несъстоятелност</t>
  </si>
  <si>
    <t>ЕИК по БУЛСТАТ  823073339</t>
  </si>
  <si>
    <t>Име на отчитащото се предприятие: "Стомана"АД</t>
  </si>
  <si>
    <t>в несъстоятелност</t>
  </si>
  <si>
    <t>ЕИК по БУЛСТАТ 823073339</t>
  </si>
  <si>
    <t xml:space="preserve"> "Стомана" АД в несъстоятелност</t>
  </si>
  <si>
    <t>"Стомана"АД</t>
  </si>
  <si>
    <t>в НЕСЪСТОЯТЕЛНОСТ</t>
  </si>
  <si>
    <t>1.Вземания обезпечени със залог или ипотека</t>
  </si>
  <si>
    <t>2.Вземания , заради които се упражнява право на задържане</t>
  </si>
  <si>
    <t>3.Разноски по несъстоятелността</t>
  </si>
  <si>
    <t>4.Вземания произтичащи от трудови правоотношения,възникнали преди датата на решението за обявяване в несъстоятелност</t>
  </si>
  <si>
    <t>5.Издръжка дължима по закон от длъжника на трети лица</t>
  </si>
  <si>
    <t>6.Публичноправни вземания на държавата и общините,като данъци мита такси ,задължителни осигурителни  вноски и др.възникнали до датата на решението за обявяване в несъстоятелност</t>
  </si>
  <si>
    <t>в т. ч. задължения по ЗУНК</t>
  </si>
  <si>
    <t>в т. ч. задължения за лихви по ЗУНК</t>
  </si>
  <si>
    <t>в т. ч. задължения към НОИ</t>
  </si>
  <si>
    <t>в т.ч. задължения към данъчната администрация</t>
  </si>
  <si>
    <t>7.Вземания ,възникнали след датата на решението за обявяване в несъстоятелност и неплатени на падежа,произтичащи от продължаване дейността на длъжника</t>
  </si>
  <si>
    <t>8.Останалите необезпечени вземания,възникнали преди датата на решението</t>
  </si>
  <si>
    <t>в т.ч. заем от СБ и лихва</t>
  </si>
  <si>
    <t>в т. ч. задължения към доставчици</t>
  </si>
  <si>
    <t>в т.ч. задължения към доброволно пенсионно осигуряване</t>
  </si>
  <si>
    <t>9.Вземания , произтичащи от законна или договорна лихва върху необезпечено вземане,дължима след датата на решението за обявяване в несъстоятелност</t>
  </si>
  <si>
    <t>10.Вземания произтичащи от отпуснат на длъжника кредит от съдружник</t>
  </si>
  <si>
    <t>11.Вземания произтичащи от безвъзмездни сделки</t>
  </si>
  <si>
    <t xml:space="preserve">               /Н.Стратиева/</t>
  </si>
  <si>
    <t xml:space="preserve">             /В.Манолова/</t>
  </si>
  <si>
    <t>др. активи</t>
  </si>
  <si>
    <t>Синдик: …………………</t>
  </si>
  <si>
    <t>Отчетен период:01-12.2007</t>
  </si>
  <si>
    <r>
      <t xml:space="preserve">Дата на съставяне:     </t>
    </r>
    <r>
      <rPr>
        <sz val="9"/>
        <rFont val="Times New Roman"/>
        <family val="1"/>
      </rPr>
      <t>23.01.2008 г.</t>
    </r>
  </si>
  <si>
    <t>Отчетен период: 01-12.2007Г</t>
  </si>
  <si>
    <t>Отчетен период: 01-12.2007</t>
  </si>
  <si>
    <t xml:space="preserve">лек автомобил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</si>
</sst>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30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b/>
      <sz val="8"/>
      <name val="Tms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24" applyFont="1">
      <alignment/>
      <protection/>
    </xf>
    <xf numFmtId="0" fontId="2" fillId="0" borderId="0" xfId="24" applyFont="1" applyAlignment="1" applyProtection="1">
      <alignment wrapText="1"/>
      <protection locked="0"/>
    </xf>
    <xf numFmtId="0" fontId="2" fillId="0" borderId="0" xfId="24" applyFont="1" applyAlignment="1">
      <alignment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8" fillId="0" borderId="0" xfId="22" applyFont="1" applyBorder="1" applyAlignment="1" applyProtection="1">
      <alignment vertical="top"/>
      <protection locked="0"/>
    </xf>
    <xf numFmtId="0" fontId="3" fillId="0" borderId="0" xfId="24" applyFont="1" applyAlignment="1" applyProtection="1">
      <alignment horizontal="centerContinuous"/>
      <protection locked="0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22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22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24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0" fontId="3" fillId="0" borderId="1" xfId="24" applyFont="1" applyBorder="1" applyAlignment="1">
      <alignment horizontal="left" vertical="center" wrapText="1"/>
      <protection/>
    </xf>
    <xf numFmtId="0" fontId="11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/>
      <protection locked="0"/>
    </xf>
    <xf numFmtId="0" fontId="11" fillId="0" borderId="0" xfId="22" applyFont="1" applyBorder="1" applyAlignment="1" applyProtection="1">
      <alignment horizontal="centerContinuous" vertical="top"/>
      <protection locked="0"/>
    </xf>
    <xf numFmtId="0" fontId="11" fillId="0" borderId="1" xfId="22" applyFont="1" applyBorder="1" applyAlignment="1">
      <alignment horizontal="center" vertical="top"/>
      <protection/>
    </xf>
    <xf numFmtId="0" fontId="11" fillId="0" borderId="1" xfId="22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5" fillId="0" borderId="1" xfId="22" applyFont="1" applyBorder="1" applyAlignment="1">
      <alignment vertical="top"/>
      <protection/>
    </xf>
    <xf numFmtId="0" fontId="12" fillId="0" borderId="1" xfId="0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top" wrapText="1"/>
      <protection/>
    </xf>
    <xf numFmtId="0" fontId="14" fillId="0" borderId="1" xfId="22" applyFont="1" applyBorder="1" applyAlignment="1">
      <alignment horizontal="right" vertical="top" wrapText="1"/>
      <protection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22" applyFont="1" applyBorder="1" applyAlignment="1">
      <alignment vertical="top" wrapText="1"/>
      <protection/>
    </xf>
    <xf numFmtId="49" fontId="14" fillId="0" borderId="1" xfId="22" applyNumberFormat="1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 horizontal="center" vertical="center"/>
    </xf>
    <xf numFmtId="0" fontId="6" fillId="0" borderId="1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/>
      <protection/>
    </xf>
    <xf numFmtId="0" fontId="11" fillId="0" borderId="0" xfId="22" applyFont="1" applyBorder="1" applyAlignment="1">
      <alignment horizontal="right" vertical="top" wrapText="1"/>
      <protection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 applyBorder="1" applyAlignment="1">
      <alignment vertical="top" wrapText="1"/>
      <protection/>
    </xf>
    <xf numFmtId="3" fontId="11" fillId="0" borderId="0" xfId="22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horizontal="left" vertical="center" wrapText="1"/>
    </xf>
    <xf numFmtId="49" fontId="3" fillId="0" borderId="1" xfId="24" applyNumberFormat="1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wrapText="1"/>
      <protection/>
    </xf>
    <xf numFmtId="0" fontId="3" fillId="0" borderId="1" xfId="24" applyFont="1" applyBorder="1" applyAlignment="1">
      <alignment horizontal="center"/>
      <protection/>
    </xf>
    <xf numFmtId="0" fontId="3" fillId="0" borderId="1" xfId="24" applyFont="1" applyBorder="1" applyAlignment="1">
      <alignment vertical="center" wrapText="1"/>
      <protection/>
    </xf>
    <xf numFmtId="3" fontId="3" fillId="0" borderId="1" xfId="24" applyNumberFormat="1" applyFont="1" applyBorder="1" applyAlignment="1" applyProtection="1">
      <alignment vertical="center"/>
      <protection locked="0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0" fontId="3" fillId="0" borderId="1" xfId="24" applyFont="1" applyBorder="1" applyAlignment="1">
      <alignment horizontal="right" vertical="center" wrapText="1"/>
      <protection/>
    </xf>
    <xf numFmtId="0" fontId="3" fillId="0" borderId="2" xfId="24" applyFont="1" applyBorder="1" applyAlignment="1">
      <alignment horizontal="center" vertical="center" wrapText="1"/>
      <protection/>
    </xf>
    <xf numFmtId="0" fontId="3" fillId="0" borderId="3" xfId="24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" xfId="22" applyFont="1" applyBorder="1" applyAlignment="1">
      <alignment horizontal="right" vertical="top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24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23" applyNumberFormat="1" applyFont="1" applyBorder="1" applyAlignment="1" applyProtection="1">
      <alignment wrapText="1"/>
      <protection locked="0"/>
    </xf>
    <xf numFmtId="0" fontId="11" fillId="0" borderId="0" xfId="23" applyFont="1" applyAlignment="1" applyProtection="1">
      <alignment horizontal="left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4" xfId="2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2" xfId="22" applyNumberFormat="1" applyFont="1" applyBorder="1" applyAlignment="1">
      <alignment horizontal="center" vertical="top" wrapText="1"/>
      <protection/>
    </xf>
    <xf numFmtId="0" fontId="11" fillId="0" borderId="5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 wrapText="1"/>
      <protection/>
    </xf>
    <xf numFmtId="0" fontId="7" fillId="0" borderId="3" xfId="0" applyFont="1" applyBorder="1" applyAlignment="1">
      <alignment horizontal="center" vertical="center"/>
    </xf>
    <xf numFmtId="0" fontId="15" fillId="0" borderId="0" xfId="22" applyFont="1" applyAlignment="1">
      <alignment vertical="top" wrapText="1"/>
      <protection/>
    </xf>
    <xf numFmtId="49" fontId="11" fillId="0" borderId="0" xfId="22" applyNumberFormat="1" applyFont="1" applyBorder="1" applyAlignment="1">
      <alignment horizontal="center" vertical="top" wrapText="1"/>
      <protection/>
    </xf>
    <xf numFmtId="49" fontId="12" fillId="0" borderId="0" xfId="22" applyNumberFormat="1" applyFont="1" applyFill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horizontal="center" vertical="top" wrapText="1"/>
      <protection/>
    </xf>
    <xf numFmtId="0" fontId="15" fillId="0" borderId="0" xfId="22" applyFont="1" applyAlignment="1">
      <alignment vertical="top"/>
      <protection/>
    </xf>
    <xf numFmtId="49" fontId="12" fillId="0" borderId="1" xfId="22" applyNumberFormat="1" applyFont="1" applyFill="1" applyBorder="1" applyAlignment="1">
      <alignment horizontal="center" vertical="top" wrapText="1"/>
      <protection/>
    </xf>
    <xf numFmtId="49" fontId="14" fillId="0" borderId="1" xfId="22" applyNumberFormat="1" applyFont="1" applyFill="1" applyBorder="1" applyAlignment="1">
      <alignment horizontal="center" vertical="top" wrapText="1"/>
      <protection/>
    </xf>
    <xf numFmtId="49" fontId="12" fillId="0" borderId="0" xfId="22" applyNumberFormat="1" applyFont="1" applyBorder="1" applyAlignment="1">
      <alignment horizontal="center" vertical="top" wrapText="1"/>
      <protection/>
    </xf>
    <xf numFmtId="49" fontId="14" fillId="0" borderId="0" xfId="22" applyNumberFormat="1" applyFont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vertical="top" wrapText="1"/>
      <protection/>
    </xf>
    <xf numFmtId="0" fontId="15" fillId="0" borderId="0" xfId="22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4" xfId="22" applyFont="1" applyBorder="1" applyAlignment="1">
      <alignment horizontal="center" vertical="top" wrapText="1"/>
      <protection/>
    </xf>
    <xf numFmtId="0" fontId="22" fillId="0" borderId="0" xfId="22" applyFont="1" applyAlignment="1">
      <alignment vertical="top"/>
      <protection/>
    </xf>
    <xf numFmtId="0" fontId="22" fillId="0" borderId="0" xfId="22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" xfId="22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22" applyNumberFormat="1" applyFont="1" applyBorder="1" applyAlignment="1">
      <alignment vertical="top" wrapText="1"/>
      <protection/>
    </xf>
    <xf numFmtId="1" fontId="12" fillId="0" borderId="0" xfId="22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22" applyNumberFormat="1" applyFont="1" applyBorder="1" applyAlignment="1" applyProtection="1">
      <alignment horizontal="left" vertical="top"/>
      <protection locked="0"/>
    </xf>
    <xf numFmtId="1" fontId="15" fillId="0" borderId="0" xfId="22" applyNumberFormat="1" applyFont="1" applyAlignment="1">
      <alignment vertical="top" wrapText="1"/>
      <protection/>
    </xf>
    <xf numFmtId="0" fontId="12" fillId="0" borderId="0" xfId="22" applyFont="1" applyBorder="1" applyAlignment="1" applyProtection="1">
      <alignment horizontal="centerContinuous" vertical="top" wrapText="1"/>
      <protection locked="0"/>
    </xf>
    <xf numFmtId="0" fontId="11" fillId="0" borderId="0" xfId="22" applyFont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Continuous" vertical="center" wrapText="1"/>
    </xf>
    <xf numFmtId="0" fontId="11" fillId="0" borderId="0" xfId="22" applyFont="1" applyBorder="1" applyAlignment="1" applyProtection="1">
      <alignment horizontal="center" vertical="top"/>
      <protection locked="0"/>
    </xf>
    <xf numFmtId="0" fontId="22" fillId="0" borderId="0" xfId="22" applyFont="1" applyAlignment="1" applyProtection="1">
      <alignment vertical="top"/>
      <protection locked="0"/>
    </xf>
    <xf numFmtId="0" fontId="22" fillId="0" borderId="0" xfId="22" applyFont="1" applyAlignment="1" applyProtection="1">
      <alignment vertical="top" wrapText="1"/>
      <protection locked="0"/>
    </xf>
    <xf numFmtId="0" fontId="15" fillId="0" borderId="0" xfId="22" applyFont="1" applyAlignment="1" applyProtection="1">
      <alignment vertical="top"/>
      <protection locked="0"/>
    </xf>
    <xf numFmtId="0" fontId="11" fillId="0" borderId="1" xfId="0" applyFont="1" applyBorder="1" applyAlignment="1" applyProtection="1">
      <alignment wrapText="1"/>
      <protection/>
    </xf>
    <xf numFmtId="49" fontId="12" fillId="0" borderId="1" xfId="22" applyNumberFormat="1" applyFont="1" applyBorder="1" applyAlignment="1" applyProtection="1">
      <alignment horizontal="center" vertical="top" wrapText="1"/>
      <protection/>
    </xf>
    <xf numFmtId="0" fontId="15" fillId="0" borderId="0" xfId="22" applyFont="1" applyAlignment="1" applyProtection="1">
      <alignment vertical="top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" xfId="22" applyNumberFormat="1" applyFont="1" applyBorder="1" applyAlignment="1" applyProtection="1">
      <alignment horizontal="center" vertical="top" wrapText="1"/>
      <protection/>
    </xf>
    <xf numFmtId="49" fontId="1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22" applyFont="1" applyBorder="1" applyAlignment="1" applyProtection="1">
      <alignment horizontal="left" vertical="top" wrapText="1"/>
      <protection/>
    </xf>
    <xf numFmtId="0" fontId="2" fillId="0" borderId="1" xfId="24" applyFont="1" applyFill="1" applyBorder="1">
      <alignment/>
      <protection/>
    </xf>
    <xf numFmtId="49" fontId="11" fillId="0" borderId="4" xfId="22" applyNumberFormat="1" applyFont="1" applyBorder="1" applyAlignment="1">
      <alignment horizontal="centerContinuous" vertical="top"/>
      <protection/>
    </xf>
    <xf numFmtId="49" fontId="11" fillId="0" borderId="6" xfId="22" applyNumberFormat="1" applyFont="1" applyBorder="1" applyAlignment="1">
      <alignment horizontal="centerContinuous" vertical="top"/>
      <protection/>
    </xf>
    <xf numFmtId="0" fontId="0" fillId="0" borderId="2" xfId="0" applyBorder="1" applyAlignment="1">
      <alignment horizontal="centerContinuous" vertical="top"/>
    </xf>
    <xf numFmtId="0" fontId="11" fillId="0" borderId="0" xfId="22" applyFont="1" applyAlignment="1" applyProtection="1">
      <alignment horizontal="centerContinuous" vertical="top" wrapText="1"/>
      <protection locked="0"/>
    </xf>
    <xf numFmtId="0" fontId="11" fillId="0" borderId="5" xfId="22" applyFont="1" applyBorder="1" applyAlignment="1">
      <alignment horizontal="centerContinuous" vertical="top"/>
      <protection/>
    </xf>
    <xf numFmtId="0" fontId="11" fillId="0" borderId="1" xfId="22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" xfId="24" applyFont="1" applyBorder="1">
      <alignment/>
      <protection/>
    </xf>
    <xf numFmtId="0" fontId="3" fillId="0" borderId="1" xfId="24" applyFont="1" applyFill="1" applyBorder="1">
      <alignment/>
      <protection/>
    </xf>
    <xf numFmtId="0" fontId="12" fillId="0" borderId="1" xfId="22" applyFont="1" applyBorder="1" applyAlignment="1" applyProtection="1">
      <alignment horizontal="left" vertical="top" wrapText="1"/>
      <protection/>
    </xf>
    <xf numFmtId="0" fontId="14" fillId="0" borderId="1" xfId="22" applyFont="1" applyBorder="1" applyAlignment="1" applyProtection="1">
      <alignment horizontal="right" vertical="top" wrapText="1"/>
      <protection/>
    </xf>
    <xf numFmtId="0" fontId="17" fillId="0" borderId="1" xfId="0" applyFont="1" applyBorder="1" applyAlignment="1" applyProtection="1">
      <alignment wrapText="1"/>
      <protection/>
    </xf>
    <xf numFmtId="49" fontId="2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top" wrapText="1"/>
      <protection/>
    </xf>
    <xf numFmtId="49" fontId="19" fillId="0" borderId="1" xfId="22" applyNumberFormat="1" applyFont="1" applyBorder="1" applyAlignment="1" applyProtection="1">
      <alignment horizontal="center" vertical="top" wrapText="1"/>
      <protection/>
    </xf>
    <xf numFmtId="49" fontId="18" fillId="0" borderId="1" xfId="22" applyNumberFormat="1" applyFont="1" applyBorder="1" applyAlignment="1" applyProtection="1">
      <alignment horizontal="center" vertical="top" wrapText="1"/>
      <protection/>
    </xf>
    <xf numFmtId="0" fontId="15" fillId="0" borderId="1" xfId="22" applyFont="1" applyBorder="1" applyAlignment="1" applyProtection="1">
      <alignment vertical="top" wrapText="1"/>
      <protection/>
    </xf>
    <xf numFmtId="0" fontId="15" fillId="0" borderId="1" xfId="22" applyFont="1" applyBorder="1" applyAlignment="1" applyProtection="1">
      <alignment horizontal="center" vertical="top" wrapText="1"/>
      <protection/>
    </xf>
    <xf numFmtId="0" fontId="13" fillId="0" borderId="1" xfId="22" applyFont="1" applyBorder="1" applyAlignment="1" applyProtection="1">
      <alignment horizontal="left" vertical="top" wrapText="1"/>
      <protection/>
    </xf>
    <xf numFmtId="0" fontId="2" fillId="0" borderId="0" xfId="24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22" applyFont="1" applyBorder="1" applyAlignment="1" applyProtection="1">
      <alignment horizontal="right" vertical="top" wrapText="1"/>
      <protection locked="0"/>
    </xf>
    <xf numFmtId="1" fontId="2" fillId="2" borderId="1" xfId="24" applyNumberFormat="1" applyFont="1" applyFill="1" applyBorder="1" applyProtection="1">
      <alignment/>
      <protection locked="0"/>
    </xf>
    <xf numFmtId="1" fontId="2" fillId="3" borderId="1" xfId="24" applyNumberFormat="1" applyFont="1" applyFill="1" applyBorder="1" applyProtection="1">
      <alignment/>
      <protection locked="0"/>
    </xf>
    <xf numFmtId="0" fontId="2" fillId="0" borderId="1" xfId="24" applyFont="1" applyBorder="1" applyProtection="1">
      <alignment/>
      <protection/>
    </xf>
    <xf numFmtId="0" fontId="6" fillId="0" borderId="1" xfId="24" applyFont="1" applyBorder="1" applyAlignment="1" applyProtection="1">
      <alignment horizontal="right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2" fillId="0" borderId="0" xfId="24" applyFont="1" applyProtection="1">
      <alignment/>
      <protection/>
    </xf>
    <xf numFmtId="0" fontId="2" fillId="0" borderId="1" xfId="24" applyFont="1" applyFill="1" applyBorder="1" applyProtection="1">
      <alignment/>
      <protection/>
    </xf>
    <xf numFmtId="0" fontId="3" fillId="0" borderId="1" xfId="24" applyFont="1" applyBorder="1" applyAlignment="1" applyProtection="1">
      <alignment horizontal="left" vertical="center" wrapText="1"/>
      <protection/>
    </xf>
    <xf numFmtId="0" fontId="3" fillId="0" borderId="1" xfId="24" applyFont="1" applyBorder="1" applyAlignment="1" applyProtection="1">
      <alignment horizontal="center" vertical="center" wrapText="1"/>
      <protection/>
    </xf>
    <xf numFmtId="1" fontId="2" fillId="0" borderId="1" xfId="24" applyNumberFormat="1" applyFont="1" applyBorder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3" fillId="0" borderId="1" xfId="24" applyNumberFormat="1" applyFont="1" applyBorder="1" applyAlignment="1" applyProtection="1">
      <alignment horizontal="center" vertical="center" wrapText="1"/>
      <protection/>
    </xf>
    <xf numFmtId="0" fontId="3" fillId="0" borderId="1" xfId="24" applyFont="1" applyBorder="1" applyAlignment="1" applyProtection="1">
      <alignment horizontal="right" vertical="center" wrapText="1"/>
      <protection/>
    </xf>
    <xf numFmtId="1" fontId="2" fillId="0" borderId="1" xfId="24" applyNumberFormat="1" applyFont="1" applyBorder="1" applyProtection="1">
      <alignment/>
      <protection/>
    </xf>
    <xf numFmtId="0" fontId="3" fillId="0" borderId="0" xfId="24" applyFont="1" applyBorder="1" applyAlignment="1" applyProtection="1">
      <alignment horizontal="centerContinuous" vertical="center" wrapText="1"/>
      <protection locked="0"/>
    </xf>
    <xf numFmtId="0" fontId="2" fillId="0" borderId="0" xfId="24" applyFont="1" applyAlignment="1" applyProtection="1">
      <alignment horizontal="centerContinuous"/>
      <protection locked="0"/>
    </xf>
    <xf numFmtId="0" fontId="2" fillId="0" borderId="0" xfId="24" applyFont="1" applyAlignment="1" applyProtection="1">
      <alignment horizontal="centerContinuous" wrapText="1"/>
      <protection locked="0"/>
    </xf>
    <xf numFmtId="49" fontId="11" fillId="0" borderId="0" xfId="21" applyNumberFormat="1" applyFont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25" fillId="0" borderId="0" xfId="21" applyFont="1" applyAlignment="1" applyProtection="1">
      <alignment horizontal="right"/>
      <protection locked="0"/>
    </xf>
    <xf numFmtId="0" fontId="8" fillId="0" borderId="0" xfId="21" applyFont="1" applyProtection="1">
      <alignment/>
      <protection/>
    </xf>
    <xf numFmtId="0" fontId="11" fillId="0" borderId="0" xfId="21" applyFont="1" applyProtection="1">
      <alignment/>
      <protection locked="0"/>
    </xf>
    <xf numFmtId="0" fontId="11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1" fillId="0" borderId="0" xfId="21" applyFont="1" applyAlignment="1" applyProtection="1">
      <alignment horizontal="lef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5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left" vertical="center"/>
      <protection/>
    </xf>
    <xf numFmtId="0" fontId="12" fillId="4" borderId="2" xfId="21" applyFont="1" applyFill="1" applyBorder="1" applyProtection="1">
      <alignment/>
      <protection locked="0"/>
    </xf>
    <xf numFmtId="0" fontId="11" fillId="4" borderId="1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vertical="center" wrapText="1"/>
      <protection/>
    </xf>
    <xf numFmtId="1" fontId="12" fillId="2" borderId="1" xfId="21" applyNumberFormat="1" applyFont="1" applyFill="1" applyBorder="1" applyProtection="1">
      <alignment/>
      <protection locked="0"/>
    </xf>
    <xf numFmtId="1" fontId="12" fillId="2" borderId="4" xfId="21" applyNumberFormat="1" applyFont="1" applyFill="1" applyBorder="1" applyProtection="1">
      <alignment/>
      <protection locked="0"/>
    </xf>
    <xf numFmtId="0" fontId="12" fillId="0" borderId="3" xfId="21" applyFont="1" applyBorder="1" applyAlignment="1" applyProtection="1">
      <alignment horizontal="left" vertical="center"/>
      <protection/>
    </xf>
    <xf numFmtId="1" fontId="12" fillId="4" borderId="2" xfId="21" applyNumberFormat="1" applyFont="1" applyFill="1" applyBorder="1" applyProtection="1">
      <alignment/>
      <protection locked="0"/>
    </xf>
    <xf numFmtId="1" fontId="12" fillId="4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horizontal="left" vertical="center" wrapText="1"/>
      <protection/>
    </xf>
    <xf numFmtId="49" fontId="12" fillId="0" borderId="1" xfId="22" applyNumberFormat="1" applyFont="1" applyFill="1" applyBorder="1" applyAlignment="1" applyProtection="1">
      <alignment horizontal="center" vertical="top" wrapText="1"/>
      <protection/>
    </xf>
    <xf numFmtId="1" fontId="12" fillId="2" borderId="1" xfId="21" applyNumberFormat="1" applyFont="1" applyFill="1" applyBorder="1" applyAlignment="1" applyProtection="1">
      <alignment vertical="center"/>
      <protection locked="0"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Protection="1">
      <alignment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49" fontId="14" fillId="0" borderId="1" xfId="22" applyNumberFormat="1" applyFont="1" applyFill="1" applyBorder="1" applyAlignment="1" applyProtection="1">
      <alignment horizontal="center" vertical="top" wrapText="1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Protection="1">
      <alignment/>
      <protection locked="0"/>
    </xf>
    <xf numFmtId="1" fontId="14" fillId="4" borderId="1" xfId="21" applyNumberFormat="1" applyFont="1" applyFill="1" applyBorder="1" applyProtection="1">
      <alignment/>
      <protection locked="0"/>
    </xf>
    <xf numFmtId="0" fontId="26" fillId="0" borderId="0" xfId="21" applyFont="1" applyBorder="1" applyProtection="1">
      <alignment/>
      <protection/>
    </xf>
    <xf numFmtId="0" fontId="12" fillId="0" borderId="1" xfId="21" applyFont="1" applyBorder="1" applyProtection="1">
      <alignment/>
      <protection/>
    </xf>
    <xf numFmtId="49" fontId="12" fillId="0" borderId="1" xfId="21" applyNumberFormat="1" applyFont="1" applyBorder="1" applyAlignment="1" applyProtection="1">
      <alignment horizontal="left"/>
      <protection locked="0"/>
    </xf>
    <xf numFmtId="1" fontId="12" fillId="4" borderId="1" xfId="21" applyNumberFormat="1" applyFont="1" applyFill="1" applyBorder="1" applyAlignment="1" applyProtection="1">
      <alignment wrapText="1"/>
      <protection locked="0"/>
    </xf>
    <xf numFmtId="0" fontId="12" fillId="0" borderId="1" xfId="21" applyFont="1" applyBorder="1" applyAlignment="1" applyProtection="1">
      <alignment wrapText="1"/>
      <protection locked="0"/>
    </xf>
    <xf numFmtId="49" fontId="12" fillId="0" borderId="1" xfId="21" applyNumberFormat="1" applyFont="1" applyBorder="1" applyAlignment="1" applyProtection="1">
      <alignment horizontal="center"/>
      <protection/>
    </xf>
    <xf numFmtId="49" fontId="14" fillId="0" borderId="1" xfId="21" applyNumberFormat="1" applyFont="1" applyBorder="1" applyAlignment="1" applyProtection="1">
      <alignment horizontal="center"/>
      <protection/>
    </xf>
    <xf numFmtId="49" fontId="11" fillId="0" borderId="1" xfId="21" applyNumberFormat="1" applyFont="1" applyBorder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right" vertical="top" wrapText="1"/>
      <protection/>
    </xf>
    <xf numFmtId="0" fontId="11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27" fillId="0" borderId="0" xfId="21" applyFont="1" applyAlignment="1" applyProtection="1">
      <alignment wrapText="1"/>
      <protection/>
    </xf>
    <xf numFmtId="0" fontId="12" fillId="0" borderId="0" xfId="21" applyFont="1" applyBorder="1" applyAlignment="1" applyProtection="1">
      <alignment wrapText="1"/>
      <protection locked="0"/>
    </xf>
    <xf numFmtId="0" fontId="12" fillId="0" borderId="0" xfId="21" applyFont="1" applyBorder="1" applyAlignment="1" applyProtection="1">
      <alignment horizontal="right" wrapText="1"/>
      <protection locked="0"/>
    </xf>
    <xf numFmtId="1" fontId="15" fillId="2" borderId="1" xfId="23" applyNumberFormat="1" applyFont="1" applyFill="1" applyBorder="1" applyAlignment="1" applyProtection="1">
      <alignment wrapText="1"/>
      <protection locked="0"/>
    </xf>
    <xf numFmtId="3" fontId="15" fillId="0" borderId="1" xfId="23" applyNumberFormat="1" applyFont="1" applyBorder="1" applyAlignment="1" applyProtection="1">
      <alignment wrapText="1"/>
      <protection/>
    </xf>
    <xf numFmtId="0" fontId="2" fillId="0" borderId="0" xfId="23" applyFont="1" applyAlignment="1" applyProtection="1">
      <alignment wrapText="1"/>
      <protection/>
    </xf>
    <xf numFmtId="0" fontId="2" fillId="0" borderId="0" xfId="23" applyFont="1" applyBorder="1" applyAlignment="1" applyProtection="1">
      <alignment wrapText="1"/>
      <protection/>
    </xf>
    <xf numFmtId="0" fontId="2" fillId="0" borderId="7" xfId="23" applyFont="1" applyBorder="1" applyAlignment="1" applyProtection="1">
      <alignment wrapText="1"/>
      <protection/>
    </xf>
    <xf numFmtId="0" fontId="18" fillId="0" borderId="0" xfId="23" applyFont="1" applyBorder="1" applyAlignment="1" applyProtection="1">
      <alignment horizontal="centerContinuous" vertical="center" wrapText="1"/>
      <protection locked="0"/>
    </xf>
    <xf numFmtId="0" fontId="2" fillId="0" borderId="0" xfId="23" applyFont="1" applyAlignment="1" applyProtection="1">
      <alignment wrapText="1"/>
      <protection locked="0"/>
    </xf>
    <xf numFmtId="0" fontId="15" fillId="0" borderId="0" xfId="23" applyFont="1" applyAlignment="1" applyProtection="1">
      <alignment wrapText="1"/>
      <protection locked="0"/>
    </xf>
    <xf numFmtId="0" fontId="15" fillId="0" borderId="0" xfId="24" applyFont="1" applyProtection="1">
      <alignment/>
      <protection locked="0"/>
    </xf>
    <xf numFmtId="0" fontId="19" fillId="0" borderId="0" xfId="23" applyFont="1" applyBorder="1" applyAlignment="1" applyProtection="1">
      <alignment horizontal="left" wrapText="1"/>
      <protection locked="0"/>
    </xf>
    <xf numFmtId="0" fontId="18" fillId="0" borderId="0" xfId="23" applyFont="1" applyBorder="1" applyAlignment="1" applyProtection="1">
      <alignment horizontal="center" wrapText="1"/>
      <protection locked="0"/>
    </xf>
    <xf numFmtId="0" fontId="18" fillId="0" borderId="0" xfId="23" applyFont="1" applyAlignment="1" applyProtection="1">
      <alignment horizontal="right"/>
      <protection locked="0"/>
    </xf>
    <xf numFmtId="1" fontId="15" fillId="0" borderId="1" xfId="23" applyNumberFormat="1" applyFont="1" applyBorder="1" applyAlignment="1" applyProtection="1">
      <alignment wrapText="1"/>
      <protection/>
    </xf>
    <xf numFmtId="0" fontId="11" fillId="0" borderId="0" xfId="22" applyFont="1" applyBorder="1" applyAlignment="1" applyProtection="1">
      <alignment vertical="top" wrapText="1"/>
      <protection/>
    </xf>
    <xf numFmtId="0" fontId="15" fillId="0" borderId="0" xfId="24" applyFont="1" applyProtection="1">
      <alignment/>
      <protection/>
    </xf>
    <xf numFmtId="0" fontId="18" fillId="0" borderId="0" xfId="24" applyFont="1" applyAlignment="1" applyProtection="1">
      <alignment horizontal="right"/>
      <protection/>
    </xf>
    <xf numFmtId="0" fontId="18" fillId="0" borderId="1" xfId="23" applyFont="1" applyBorder="1" applyAlignment="1" applyProtection="1">
      <alignment horizontal="center" vertical="center" wrapText="1"/>
      <protection/>
    </xf>
    <xf numFmtId="0" fontId="18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horizontal="right" wrapText="1"/>
      <protection/>
    </xf>
    <xf numFmtId="0" fontId="19" fillId="0" borderId="1" xfId="23" applyFont="1" applyBorder="1" applyAlignment="1" applyProtection="1">
      <alignment horizontal="center" wrapText="1"/>
      <protection/>
    </xf>
    <xf numFmtId="0" fontId="18" fillId="0" borderId="1" xfId="23" applyFont="1" applyBorder="1" applyAlignment="1" applyProtection="1">
      <alignment horizontal="right" wrapText="1"/>
      <protection/>
    </xf>
    <xf numFmtId="0" fontId="20" fillId="0" borderId="1" xfId="23" applyFont="1" applyBorder="1" applyAlignment="1" applyProtection="1">
      <alignment wrapText="1"/>
      <protection/>
    </xf>
    <xf numFmtId="0" fontId="19" fillId="0" borderId="1" xfId="23" applyFont="1" applyBorder="1" applyAlignment="1" applyProtection="1">
      <alignment horizontal="left" wrapText="1"/>
      <protection/>
    </xf>
    <xf numFmtId="0" fontId="8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 wrapText="1"/>
    </xf>
    <xf numFmtId="1" fontId="8" fillId="2" borderId="0" xfId="21" applyNumberFormat="1" applyFont="1" applyFill="1" applyBorder="1" applyProtection="1">
      <alignment/>
      <protection locked="0"/>
    </xf>
    <xf numFmtId="1" fontId="12" fillId="0" borderId="1" xfId="21" applyNumberFormat="1" applyFont="1" applyFill="1" applyBorder="1" applyProtection="1">
      <alignment/>
      <protection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5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>
      <alignment horizontal="right" vertical="top" wrapText="1"/>
      <protection/>
    </xf>
    <xf numFmtId="1" fontId="12" fillId="0" borderId="1" xfId="22" applyNumberFormat="1" applyFont="1" applyBorder="1" applyAlignment="1" applyProtection="1">
      <alignment horizontal="right" vertical="top" wrapText="1"/>
      <protection/>
    </xf>
    <xf numFmtId="1" fontId="12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3" borderId="1" xfId="22" applyNumberFormat="1" applyFont="1" applyFill="1" applyBorder="1" applyAlignment="1" applyProtection="1">
      <alignment horizontal="right" vertical="top" wrapText="1"/>
      <protection locked="0"/>
    </xf>
    <xf numFmtId="3" fontId="3" fillId="0" borderId="1" xfId="24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22" applyFont="1" applyBorder="1" applyAlignment="1" applyProtection="1">
      <alignment horizontal="right" vertical="top" wrapText="1"/>
      <protection locked="0"/>
    </xf>
    <xf numFmtId="49" fontId="14" fillId="0" borderId="0" xfId="22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22" applyFont="1" applyAlignment="1" applyProtection="1">
      <alignment vertical="top" wrapText="1"/>
      <protection locked="0"/>
    </xf>
    <xf numFmtId="1" fontId="15" fillId="0" borderId="0" xfId="22" applyNumberFormat="1" applyFont="1" applyAlignment="1" applyProtection="1">
      <alignment vertical="top" wrapText="1"/>
      <protection locked="0"/>
    </xf>
    <xf numFmtId="49" fontId="11" fillId="0" borderId="0" xfId="22" applyNumberFormat="1" applyFont="1" applyBorder="1" applyAlignment="1" applyProtection="1">
      <alignment horizontal="center" vertical="top" wrapText="1"/>
      <protection locked="0"/>
    </xf>
    <xf numFmtId="0" fontId="11" fillId="0" borderId="0" xfId="22" applyFont="1" applyBorder="1" applyAlignment="1">
      <alignment horizontal="left" vertical="top"/>
      <protection/>
    </xf>
    <xf numFmtId="0" fontId="12" fillId="0" borderId="0" xfId="22" applyFont="1" applyBorder="1" applyAlignment="1">
      <alignment horizontal="left" vertical="top"/>
      <protection/>
    </xf>
    <xf numFmtId="49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 applyProtection="1">
      <alignment horizontal="left" vertical="top" wrapText="1"/>
      <protection locked="0"/>
    </xf>
    <xf numFmtId="3" fontId="11" fillId="0" borderId="0" xfId="22" applyNumberFormat="1" applyFont="1" applyBorder="1" applyAlignment="1" applyProtection="1">
      <alignment horizontal="left" vertical="top"/>
      <protection locked="0"/>
    </xf>
    <xf numFmtId="0" fontId="15" fillId="0" borderId="0" xfId="22" applyFont="1" applyAlignment="1">
      <alignment horizontal="left" vertical="top"/>
      <protection/>
    </xf>
    <xf numFmtId="0" fontId="2" fillId="0" borderId="0" xfId="24" applyFont="1" applyAlignment="1" applyProtection="1">
      <alignment/>
      <protection locked="0"/>
    </xf>
    <xf numFmtId="1" fontId="12" fillId="2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Fill="1" applyBorder="1" applyAlignment="1" applyProtection="1">
      <alignment horizontal="right" vertical="top"/>
      <protection/>
    </xf>
    <xf numFmtId="1" fontId="12" fillId="3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>
      <alignment horizontal="right" vertical="top"/>
      <protection/>
    </xf>
    <xf numFmtId="1" fontId="12" fillId="0" borderId="1" xfId="22" applyNumberFormat="1" applyFont="1" applyFill="1" applyBorder="1" applyAlignment="1">
      <alignment horizontal="right" vertical="top"/>
      <protection/>
    </xf>
    <xf numFmtId="1" fontId="12" fillId="0" borderId="1" xfId="22" applyNumberFormat="1" applyFont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 applyProtection="1">
      <alignment horizontal="right" vertical="top"/>
      <protection/>
    </xf>
    <xf numFmtId="1" fontId="12" fillId="6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/>
      <protection locked="0"/>
    </xf>
    <xf numFmtId="0" fontId="12" fillId="0" borderId="1" xfId="22" applyFont="1" applyBorder="1" applyAlignment="1" applyProtection="1">
      <alignment horizontal="right" vertical="top" wrapText="1"/>
      <protection/>
    </xf>
    <xf numFmtId="1" fontId="12" fillId="0" borderId="1" xfId="22" applyNumberFormat="1" applyFont="1" applyBorder="1" applyAlignment="1">
      <alignment horizontal="center" vertical="top"/>
      <protection/>
    </xf>
    <xf numFmtId="1" fontId="12" fillId="0" borderId="1" xfId="22" applyNumberFormat="1" applyFont="1" applyBorder="1" applyAlignment="1">
      <alignment horizontal="center" vertical="top" wrapText="1"/>
      <protection/>
    </xf>
    <xf numFmtId="1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5" fillId="0" borderId="1" xfId="22" applyNumberFormat="1" applyFont="1" applyBorder="1" applyAlignment="1" applyProtection="1">
      <alignment horizontal="right" vertical="top" wrapText="1"/>
      <protection/>
    </xf>
    <xf numFmtId="1" fontId="15" fillId="0" borderId="1" xfId="22" applyNumberFormat="1" applyFont="1" applyBorder="1" applyAlignment="1" applyProtection="1">
      <alignment horizontal="right" vertical="top"/>
      <protection/>
    </xf>
    <xf numFmtId="0" fontId="22" fillId="0" borderId="0" xfId="22" applyFont="1" applyAlignment="1" applyProtection="1">
      <alignment horizontal="right" vertical="top"/>
      <protection locked="0"/>
    </xf>
    <xf numFmtId="0" fontId="8" fillId="0" borderId="0" xfId="21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8" fillId="5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11" fillId="0" borderId="5" xfId="22" applyFont="1" applyBorder="1" applyAlignment="1">
      <alignment horizontal="center" vertical="top" wrapText="1"/>
      <protection/>
    </xf>
    <xf numFmtId="0" fontId="11" fillId="0" borderId="3" xfId="22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2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5" xfId="21" applyFont="1" applyBorder="1" applyAlignment="1" applyProtection="1">
      <alignment wrapText="1"/>
      <protection/>
    </xf>
    <xf numFmtId="0" fontId="12" fillId="0" borderId="3" xfId="21" applyFont="1" applyBorder="1" applyAlignment="1" applyProtection="1">
      <alignment wrapText="1"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/>
      <protection/>
    </xf>
    <xf numFmtId="0" fontId="24" fillId="0" borderId="3" xfId="21" applyBorder="1" applyProtection="1">
      <alignment/>
      <protection/>
    </xf>
    <xf numFmtId="0" fontId="27" fillId="0" borderId="0" xfId="21" applyFont="1" applyAlignment="1" applyProtection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sastoiatelnost97" xfId="21"/>
    <cellStyle name="Normal_Баланс" xfId="22"/>
    <cellStyle name="Normal_Отч.парич.поток" xfId="23"/>
    <cellStyle name="Normal_Отч.прих-разх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10"/>
  <sheetViews>
    <sheetView showOutlineSymbols="0" zoomScale="75" zoomScaleNormal="75" workbookViewId="0" topLeftCell="A37">
      <selection activeCell="N52" sqref="N52"/>
    </sheetView>
  </sheetViews>
  <sheetFormatPr defaultColWidth="9.00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375" style="92" customWidth="1"/>
    <col min="6" max="6" width="10.625" style="92" customWidth="1"/>
    <col min="7" max="7" width="43.125" style="92" customWidth="1"/>
    <col min="8" max="8" width="10.625" style="92" customWidth="1"/>
    <col min="9" max="9" width="8.50390625" style="92" customWidth="1"/>
    <col min="10" max="10" width="9.875" style="92" customWidth="1"/>
    <col min="11" max="11" width="10.375" style="92" customWidth="1"/>
    <col min="12" max="12" width="10.625" style="96" customWidth="1"/>
    <col min="13" max="16384" width="9.37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7"/>
      <c r="J1" s="27"/>
      <c r="K1" s="27"/>
      <c r="L1" s="28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7"/>
      <c r="J2" s="27"/>
      <c r="K2" s="116"/>
      <c r="L2" s="28"/>
    </row>
    <row r="3" spans="1:12" ht="14.25">
      <c r="A3" s="26" t="s">
        <v>1</v>
      </c>
      <c r="B3" s="26"/>
      <c r="C3" s="26"/>
      <c r="D3" s="29" t="s">
        <v>505</v>
      </c>
      <c r="E3" s="29"/>
      <c r="F3" s="29"/>
      <c r="G3" s="29"/>
      <c r="H3" s="118"/>
      <c r="I3" s="119" t="s">
        <v>2</v>
      </c>
      <c r="J3" s="27"/>
      <c r="K3" s="27"/>
      <c r="L3" s="28"/>
    </row>
    <row r="4" spans="1:12" ht="28.5">
      <c r="A4" s="4" t="s">
        <v>530</v>
      </c>
      <c r="B4" s="26"/>
      <c r="C4" s="26"/>
      <c r="D4" s="118"/>
      <c r="E4" s="118"/>
      <c r="F4" s="118"/>
      <c r="G4" s="118"/>
      <c r="H4" s="118"/>
      <c r="I4" s="120" t="s">
        <v>499</v>
      </c>
      <c r="J4" s="27"/>
      <c r="K4" s="118"/>
      <c r="L4" s="28"/>
    </row>
    <row r="5" spans="1:12" ht="14.25" customHeight="1">
      <c r="A5" s="121"/>
      <c r="B5" s="26"/>
      <c r="C5" s="26"/>
      <c r="D5" s="118"/>
      <c r="E5" s="118"/>
      <c r="F5" s="118"/>
      <c r="G5" s="118"/>
      <c r="H5" s="118"/>
      <c r="I5" s="27"/>
      <c r="J5" s="27"/>
      <c r="K5" s="118"/>
      <c r="L5" s="29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5" t="s">
        <v>10</v>
      </c>
      <c r="G7" s="88"/>
      <c r="H7" s="87" t="s">
        <v>8</v>
      </c>
      <c r="I7" s="132" t="s">
        <v>9</v>
      </c>
      <c r="J7" s="133"/>
      <c r="K7" s="134"/>
      <c r="L7" s="325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1" t="s">
        <v>14</v>
      </c>
      <c r="E8" s="104" t="s">
        <v>15</v>
      </c>
      <c r="F8" s="326"/>
      <c r="G8" s="89" t="s">
        <v>11</v>
      </c>
      <c r="H8" s="87" t="s">
        <v>12</v>
      </c>
      <c r="I8" s="57" t="s">
        <v>13</v>
      </c>
      <c r="J8" s="31" t="s">
        <v>14</v>
      </c>
      <c r="K8" s="104" t="s">
        <v>15</v>
      </c>
      <c r="L8" s="326"/>
    </row>
    <row r="9" spans="1:12" ht="12">
      <c r="A9" s="89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0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08"/>
      <c r="D10" s="308"/>
      <c r="E10" s="308"/>
      <c r="F10" s="309"/>
      <c r="G10" s="39" t="s">
        <v>20</v>
      </c>
      <c r="H10" s="36"/>
      <c r="I10" s="31"/>
      <c r="J10" s="31"/>
      <c r="K10" s="108"/>
      <c r="L10" s="30"/>
    </row>
    <row r="11" spans="1:12" ht="12">
      <c r="A11" s="39" t="s">
        <v>21</v>
      </c>
      <c r="B11" s="38"/>
      <c r="C11" s="310"/>
      <c r="D11" s="308"/>
      <c r="E11" s="308"/>
      <c r="F11" s="309"/>
      <c r="G11" s="32" t="s">
        <v>22</v>
      </c>
      <c r="H11" s="36"/>
      <c r="I11" s="31"/>
      <c r="J11" s="31"/>
      <c r="K11" s="108"/>
      <c r="L11" s="30"/>
    </row>
    <row r="12" spans="1:17" ht="12">
      <c r="A12" s="55" t="s">
        <v>23</v>
      </c>
      <c r="B12" s="36" t="s">
        <v>24</v>
      </c>
      <c r="C12" s="257"/>
      <c r="D12" s="296"/>
      <c r="E12" s="297">
        <f>C12+D12</f>
        <v>0</v>
      </c>
      <c r="F12" s="267"/>
      <c r="G12" s="125" t="s">
        <v>25</v>
      </c>
      <c r="H12" s="123" t="s">
        <v>26</v>
      </c>
      <c r="I12" s="267"/>
      <c r="J12" s="267">
        <v>3567</v>
      </c>
      <c r="K12" s="297">
        <f>I12+J12</f>
        <v>3567</v>
      </c>
      <c r="L12" s="267">
        <v>3567</v>
      </c>
      <c r="M12" s="124"/>
      <c r="N12" s="124"/>
      <c r="O12" s="124"/>
      <c r="P12" s="124"/>
      <c r="Q12" s="124"/>
    </row>
    <row r="13" spans="1:17" ht="12">
      <c r="A13" s="55" t="s">
        <v>27</v>
      </c>
      <c r="B13" s="36" t="s">
        <v>28</v>
      </c>
      <c r="C13" s="258"/>
      <c r="D13" s="296"/>
      <c r="E13" s="297">
        <f aca="true" t="shared" si="0" ref="E13:E71">C13+D13</f>
        <v>0</v>
      </c>
      <c r="F13" s="267"/>
      <c r="G13" s="141" t="s">
        <v>29</v>
      </c>
      <c r="H13" s="123" t="s">
        <v>30</v>
      </c>
      <c r="I13" s="268"/>
      <c r="J13" s="268">
        <v>3567</v>
      </c>
      <c r="K13" s="297">
        <f>I13+J13</f>
        <v>3567</v>
      </c>
      <c r="L13" s="268">
        <v>3567</v>
      </c>
      <c r="M13" s="124"/>
      <c r="N13" s="124"/>
      <c r="O13" s="124"/>
      <c r="P13" s="124"/>
      <c r="Q13" s="124"/>
    </row>
    <row r="14" spans="1:17" ht="12">
      <c r="A14" s="35" t="s">
        <v>31</v>
      </c>
      <c r="B14" s="36" t="s">
        <v>32</v>
      </c>
      <c r="C14" s="258"/>
      <c r="D14" s="296"/>
      <c r="E14" s="297">
        <f t="shared" si="0"/>
        <v>0</v>
      </c>
      <c r="F14" s="267"/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5" t="s">
        <v>35</v>
      </c>
      <c r="B15" s="36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5" t="s">
        <v>487</v>
      </c>
      <c r="B16" s="36" t="s">
        <v>40</v>
      </c>
      <c r="C16" s="258"/>
      <c r="D16" s="296"/>
      <c r="E16" s="297">
        <f t="shared" si="0"/>
        <v>0</v>
      </c>
      <c r="F16" s="267"/>
      <c r="G16" s="142" t="s">
        <v>41</v>
      </c>
      <c r="H16" s="128" t="s">
        <v>42</v>
      </c>
      <c r="I16" s="266">
        <f>I15+I12</f>
        <v>0</v>
      </c>
      <c r="J16" s="266">
        <f>J15+J12</f>
        <v>3567</v>
      </c>
      <c r="K16" s="266">
        <f>K15+K12</f>
        <v>3567</v>
      </c>
      <c r="L16" s="266">
        <f>L15+L12</f>
        <v>3567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5" t="s">
        <v>488</v>
      </c>
      <c r="B17" s="97" t="s">
        <v>44</v>
      </c>
      <c r="C17" s="258"/>
      <c r="D17" s="296"/>
      <c r="E17" s="297">
        <f t="shared" si="0"/>
        <v>0</v>
      </c>
      <c r="F17" s="267"/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5" t="s">
        <v>489</v>
      </c>
      <c r="B18" s="36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/>
      <c r="K18" s="297">
        <f>I18+J18</f>
        <v>0</v>
      </c>
      <c r="L18" s="306"/>
      <c r="M18" s="124"/>
      <c r="N18" s="124"/>
      <c r="O18" s="124"/>
      <c r="P18" s="124"/>
      <c r="Q18" s="124"/>
    </row>
    <row r="19" spans="1:17" ht="12">
      <c r="A19" s="35" t="s">
        <v>48</v>
      </c>
      <c r="B19" s="36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>
        <v>-44</v>
      </c>
      <c r="K19" s="297">
        <f>I19+J19</f>
        <v>-44</v>
      </c>
      <c r="L19" s="306">
        <v>-67</v>
      </c>
      <c r="M19" s="124"/>
      <c r="N19" s="124"/>
      <c r="O19" s="124"/>
      <c r="P19" s="124"/>
      <c r="Q19" s="124"/>
    </row>
    <row r="20" spans="1:16" ht="12">
      <c r="A20" s="35" t="s">
        <v>150</v>
      </c>
      <c r="B20" s="36" t="s">
        <v>53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7" t="s">
        <v>41</v>
      </c>
      <c r="B21" s="41" t="s">
        <v>54</v>
      </c>
      <c r="C21" s="260">
        <f>SUM(C12:C18)+C20</f>
        <v>0</v>
      </c>
      <c r="D21" s="261">
        <f>SUM(D12:D18)+D20</f>
        <v>0</v>
      </c>
      <c r="E21" s="297">
        <f t="shared" si="0"/>
        <v>0</v>
      </c>
      <c r="F21" s="261">
        <f>SUM(F12:F18)+F20</f>
        <v>0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7"/>
      <c r="B22" s="41"/>
      <c r="C22" s="260"/>
      <c r="D22" s="299"/>
      <c r="E22" s="300"/>
      <c r="F22" s="265"/>
      <c r="G22" s="33" t="s">
        <v>56</v>
      </c>
      <c r="H22" s="36" t="s">
        <v>57</v>
      </c>
      <c r="I22" s="267"/>
      <c r="J22" s="267">
        <v>14</v>
      </c>
      <c r="K22" s="300">
        <f>I22+J22</f>
        <v>14</v>
      </c>
      <c r="L22" s="267">
        <v>75</v>
      </c>
    </row>
    <row r="23" spans="1:12" ht="12">
      <c r="A23" s="39" t="s">
        <v>58</v>
      </c>
      <c r="B23" s="98"/>
      <c r="C23" s="260"/>
      <c r="D23" s="299"/>
      <c r="E23" s="300"/>
      <c r="F23" s="265"/>
      <c r="G23" s="35" t="s">
        <v>59</v>
      </c>
      <c r="H23" s="36" t="s">
        <v>60</v>
      </c>
      <c r="I23" s="305"/>
      <c r="J23" s="305">
        <v>-100664</v>
      </c>
      <c r="K23" s="300">
        <f>I23+J23</f>
        <v>-100664</v>
      </c>
      <c r="L23" s="305">
        <v>-100658</v>
      </c>
    </row>
    <row r="24" spans="1:22" ht="12">
      <c r="A24" s="35" t="s">
        <v>61</v>
      </c>
      <c r="B24" s="36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-100650</v>
      </c>
      <c r="K24" s="307">
        <f>K23+K22</f>
        <v>-100650</v>
      </c>
      <c r="L24" s="307">
        <f>L23+L22</f>
        <v>-100583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6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5" t="s">
        <v>67</v>
      </c>
      <c r="B26" s="36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-97127</v>
      </c>
      <c r="K26" s="266">
        <f>K24+K18+K16+K19</f>
        <v>-97127</v>
      </c>
      <c r="L26" s="266">
        <f>L24+L18+L16+L19</f>
        <v>-97083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5" t="s">
        <v>71</v>
      </c>
      <c r="B27" s="36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7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9" t="s">
        <v>77</v>
      </c>
      <c r="B29" s="36"/>
      <c r="C29" s="260"/>
      <c r="D29" s="299"/>
      <c r="E29" s="300"/>
      <c r="F29" s="265"/>
      <c r="G29" s="33" t="s">
        <v>78</v>
      </c>
      <c r="H29" s="36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3" t="s">
        <v>80</v>
      </c>
      <c r="B30" s="36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/>
      <c r="J30" s="267">
        <v>11936</v>
      </c>
      <c r="K30" s="297">
        <f t="shared" si="1"/>
        <v>11936</v>
      </c>
      <c r="L30" s="267">
        <v>11936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5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>
        <f>563+2018+23711+4634</f>
        <v>30926</v>
      </c>
      <c r="K31" s="297">
        <f t="shared" si="1"/>
        <v>30926</v>
      </c>
      <c r="L31" s="267">
        <v>30926</v>
      </c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5" t="s">
        <v>88</v>
      </c>
      <c r="B32" s="36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/>
      <c r="J32" s="267"/>
      <c r="K32" s="297">
        <f t="shared" si="1"/>
        <v>0</v>
      </c>
      <c r="L32" s="267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5" t="s">
        <v>92</v>
      </c>
      <c r="B33" s="36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5" t="s">
        <v>96</v>
      </c>
      <c r="B34" s="36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80</v>
      </c>
      <c r="K34" s="297">
        <f t="shared" si="1"/>
        <v>80</v>
      </c>
      <c r="L34" s="267">
        <v>82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7" t="s">
        <v>100</v>
      </c>
      <c r="B35" s="41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16108</v>
      </c>
      <c r="K35" s="297">
        <f t="shared" si="1"/>
        <v>16108</v>
      </c>
      <c r="L35" s="267">
        <v>16200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7" t="s">
        <v>104</v>
      </c>
      <c r="B36" s="41" t="s">
        <v>105</v>
      </c>
      <c r="C36" s="260">
        <f>C35+C28+C21</f>
        <v>0</v>
      </c>
      <c r="D36" s="261">
        <f>D35+D28+D21</f>
        <v>0</v>
      </c>
      <c r="E36" s="297">
        <f t="shared" si="0"/>
        <v>0</v>
      </c>
      <c r="F36" s="261">
        <f>F35+F28+F21</f>
        <v>0</v>
      </c>
      <c r="G36" s="125" t="s">
        <v>106</v>
      </c>
      <c r="H36" s="123" t="s">
        <v>107</v>
      </c>
      <c r="I36" s="267"/>
      <c r="J36" s="267">
        <v>211</v>
      </c>
      <c r="K36" s="297">
        <f t="shared" si="1"/>
        <v>211</v>
      </c>
      <c r="L36" s="267">
        <v>211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36">
      <c r="A37" s="39" t="s">
        <v>108</v>
      </c>
      <c r="B37" s="36"/>
      <c r="C37" s="260"/>
      <c r="D37" s="299"/>
      <c r="E37" s="300"/>
      <c r="F37" s="265"/>
      <c r="G37" s="33" t="s">
        <v>109</v>
      </c>
      <c r="H37" s="36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9" t="s">
        <v>111</v>
      </c>
      <c r="B38" s="36"/>
      <c r="C38" s="260"/>
      <c r="D38" s="299"/>
      <c r="E38" s="300"/>
      <c r="F38" s="265"/>
      <c r="G38" s="33" t="s">
        <v>112</v>
      </c>
      <c r="H38" s="36" t="s">
        <v>113</v>
      </c>
      <c r="I38" s="267"/>
      <c r="J38" s="267">
        <v>6865</v>
      </c>
      <c r="K38" s="297">
        <f t="shared" si="1"/>
        <v>6865</v>
      </c>
      <c r="L38" s="267">
        <v>6868</v>
      </c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5" t="s">
        <v>114</v>
      </c>
      <c r="B39" s="36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31182</v>
      </c>
      <c r="K39" s="297">
        <f t="shared" si="1"/>
        <v>31182</v>
      </c>
      <c r="L39" s="267">
        <v>31182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5" t="s">
        <v>118</v>
      </c>
      <c r="B40" s="36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0</v>
      </c>
      <c r="J40" s="266">
        <f>SUM(J29:J39)</f>
        <v>97308</v>
      </c>
      <c r="K40" s="266">
        <f>SUM(K29:K39)</f>
        <v>97308</v>
      </c>
      <c r="L40" s="266">
        <f>SUM(L29:L39)</f>
        <v>97405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5" t="s">
        <v>121</v>
      </c>
      <c r="B41" s="36" t="s">
        <v>122</v>
      </c>
      <c r="C41" s="258"/>
      <c r="D41" s="258">
        <v>25</v>
      </c>
      <c r="E41" s="297">
        <f t="shared" si="0"/>
        <v>25</v>
      </c>
      <c r="F41" s="258">
        <v>32</v>
      </c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5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5" t="s">
        <v>96</v>
      </c>
      <c r="B43" s="36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>
        <v>4</v>
      </c>
      <c r="K43" s="297">
        <f aca="true" t="shared" si="2" ref="K43:K50">I43+J43</f>
        <v>4</v>
      </c>
      <c r="L43" s="267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7" t="s">
        <v>41</v>
      </c>
      <c r="B44" s="41" t="s">
        <v>129</v>
      </c>
      <c r="C44" s="260">
        <f>SUM(C39:C43)</f>
        <v>0</v>
      </c>
      <c r="D44" s="261">
        <f>SUM(D39:D43)</f>
        <v>25</v>
      </c>
      <c r="E44" s="297">
        <f t="shared" si="0"/>
        <v>25</v>
      </c>
      <c r="F44" s="261">
        <f>SUM(F39:F43)</f>
        <v>32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7"/>
      <c r="B45" s="41"/>
      <c r="C45" s="260"/>
      <c r="D45" s="299"/>
      <c r="E45" s="300"/>
      <c r="F45" s="265"/>
      <c r="G45" s="33" t="s">
        <v>132</v>
      </c>
      <c r="H45" s="36" t="s">
        <v>133</v>
      </c>
      <c r="I45" s="267"/>
      <c r="J45" s="267">
        <v>2</v>
      </c>
      <c r="K45" s="297">
        <f t="shared" si="2"/>
        <v>2</v>
      </c>
      <c r="L45" s="267"/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9" t="s">
        <v>134</v>
      </c>
      <c r="B46" s="36"/>
      <c r="C46" s="260"/>
      <c r="D46" s="299"/>
      <c r="E46" s="300"/>
      <c r="F46" s="265"/>
      <c r="G46" s="33" t="s">
        <v>135</v>
      </c>
      <c r="H46" s="36" t="s">
        <v>136</v>
      </c>
      <c r="I46" s="267"/>
      <c r="J46" s="267"/>
      <c r="K46" s="297">
        <f t="shared" si="2"/>
        <v>0</v>
      </c>
      <c r="L46" s="267"/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5" t="s">
        <v>137</v>
      </c>
      <c r="B47" s="36" t="s">
        <v>138</v>
      </c>
      <c r="C47" s="258"/>
      <c r="D47" s="258"/>
      <c r="E47" s="297">
        <f t="shared" si="0"/>
        <v>0</v>
      </c>
      <c r="F47" s="258"/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5" t="s">
        <v>140</v>
      </c>
      <c r="B48" s="36" t="s">
        <v>141</v>
      </c>
      <c r="C48" s="258"/>
      <c r="D48" s="258"/>
      <c r="E48" s="297">
        <f t="shared" si="0"/>
        <v>0</v>
      </c>
      <c r="F48" s="258"/>
      <c r="G48" s="126" t="s">
        <v>142</v>
      </c>
      <c r="H48" s="123" t="s">
        <v>143</v>
      </c>
      <c r="I48" s="267"/>
      <c r="J48" s="267">
        <v>10</v>
      </c>
      <c r="K48" s="297">
        <f t="shared" si="2"/>
        <v>10</v>
      </c>
      <c r="L48" s="267">
        <v>13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5" t="s">
        <v>144</v>
      </c>
      <c r="B49" s="36" t="s">
        <v>145</v>
      </c>
      <c r="C49" s="257"/>
      <c r="D49" s="257">
        <v>118</v>
      </c>
      <c r="E49" s="297">
        <f t="shared" si="0"/>
        <v>118</v>
      </c>
      <c r="F49" s="257">
        <v>133</v>
      </c>
      <c r="G49" s="126" t="s">
        <v>146</v>
      </c>
      <c r="H49" s="123" t="s">
        <v>147</v>
      </c>
      <c r="I49" s="267"/>
      <c r="J49" s="267"/>
      <c r="K49" s="297">
        <f t="shared" si="2"/>
        <v>0</v>
      </c>
      <c r="L49" s="267"/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5" t="s">
        <v>148</v>
      </c>
      <c r="B50" s="97" t="s">
        <v>149</v>
      </c>
      <c r="C50" s="258"/>
      <c r="D50" s="258">
        <v>3</v>
      </c>
      <c r="E50" s="297">
        <f t="shared" si="0"/>
        <v>3</v>
      </c>
      <c r="F50" s="258">
        <v>3</v>
      </c>
      <c r="G50" s="126" t="s">
        <v>150</v>
      </c>
      <c r="H50" s="123" t="s">
        <v>151</v>
      </c>
      <c r="I50" s="267"/>
      <c r="J50" s="267"/>
      <c r="K50" s="297">
        <f t="shared" si="2"/>
        <v>0</v>
      </c>
      <c r="L50" s="267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5" t="s">
        <v>152</v>
      </c>
      <c r="B51" s="36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16</v>
      </c>
      <c r="K51" s="307">
        <f>SUM(K43:K50)</f>
        <v>16</v>
      </c>
      <c r="L51" s="307">
        <f>SUM(L43:L50)</f>
        <v>13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5" t="s">
        <v>155</v>
      </c>
      <c r="B52" s="36" t="s">
        <v>156</v>
      </c>
      <c r="C52" s="258"/>
      <c r="D52" s="258">
        <v>12</v>
      </c>
      <c r="E52" s="297">
        <f t="shared" si="0"/>
        <v>12</v>
      </c>
      <c r="F52" s="258">
        <v>12</v>
      </c>
      <c r="G52" s="146" t="s">
        <v>157</v>
      </c>
      <c r="H52" s="128" t="s">
        <v>158</v>
      </c>
      <c r="I52" s="266">
        <f>I40+I51</f>
        <v>0</v>
      </c>
      <c r="J52" s="266">
        <f>J40+J51</f>
        <v>97324</v>
      </c>
      <c r="K52" s="266">
        <f>K40+K51</f>
        <v>97324</v>
      </c>
      <c r="L52" s="266">
        <f>L40+L51</f>
        <v>97418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7" t="s">
        <v>74</v>
      </c>
      <c r="B53" s="41" t="s">
        <v>159</v>
      </c>
      <c r="C53" s="260">
        <f>SUM(C47:C52)</f>
        <v>0</v>
      </c>
      <c r="D53" s="261">
        <f>SUM(D47:D52)</f>
        <v>133</v>
      </c>
      <c r="E53" s="297">
        <f t="shared" si="0"/>
        <v>133</v>
      </c>
      <c r="F53" s="261">
        <f>SUM(F47:F52)</f>
        <v>148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9" t="s">
        <v>160</v>
      </c>
      <c r="B54" s="41"/>
      <c r="C54" s="265"/>
      <c r="D54" s="299"/>
      <c r="E54" s="300"/>
      <c r="F54" s="265"/>
      <c r="G54" s="33"/>
      <c r="H54" s="57"/>
      <c r="I54" s="265"/>
      <c r="J54" s="265"/>
      <c r="K54" s="300"/>
      <c r="L54" s="299"/>
    </row>
    <row r="55" spans="1:16" ht="12">
      <c r="A55" s="35" t="s">
        <v>161</v>
      </c>
      <c r="B55" s="97" t="s">
        <v>162</v>
      </c>
      <c r="C55" s="265">
        <f>SUM(C56:C59)</f>
        <v>0</v>
      </c>
      <c r="D55" s="266">
        <f>SUM(D56:D59)</f>
        <v>0</v>
      </c>
      <c r="E55" s="297">
        <f t="shared" si="0"/>
        <v>0</v>
      </c>
      <c r="F55" s="266">
        <f>SUM(F56:F59)</f>
        <v>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40" t="s">
        <v>163</v>
      </c>
      <c r="B56" s="36" t="s">
        <v>164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5" t="s">
        <v>165</v>
      </c>
      <c r="B57" s="36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5" t="s">
        <v>167</v>
      </c>
      <c r="B58" s="36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5" t="s">
        <v>169</v>
      </c>
      <c r="B59" s="36" t="s">
        <v>170</v>
      </c>
      <c r="C59" s="267"/>
      <c r="D59" s="267"/>
      <c r="E59" s="297">
        <f t="shared" si="0"/>
        <v>0</v>
      </c>
      <c r="F59" s="267"/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5" t="s">
        <v>171</v>
      </c>
      <c r="B60" s="36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5" t="s">
        <v>173</v>
      </c>
      <c r="B61" s="36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5" t="s">
        <v>175</v>
      </c>
      <c r="B62" s="36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5" t="s">
        <v>177</v>
      </c>
      <c r="B63" s="36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6" t="s">
        <v>179</v>
      </c>
      <c r="C64" s="267"/>
      <c r="D64" s="296">
        <v>0</v>
      </c>
      <c r="E64" s="297">
        <f t="shared" si="0"/>
        <v>0</v>
      </c>
      <c r="F64" s="267">
        <v>0</v>
      </c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7" t="s">
        <v>100</v>
      </c>
      <c r="B65" s="98" t="s">
        <v>180</v>
      </c>
      <c r="C65" s="265">
        <f>C55+C60+C61+C63+C64</f>
        <v>0</v>
      </c>
      <c r="D65" s="266">
        <f>D55+D60+D61+D63+D64</f>
        <v>0</v>
      </c>
      <c r="E65" s="297">
        <f t="shared" si="0"/>
        <v>0</v>
      </c>
      <c r="F65" s="266">
        <f>F55+F60+F61+F63+F64</f>
        <v>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4"/>
      <c r="C66" s="265"/>
      <c r="D66" s="265"/>
      <c r="E66" s="300"/>
      <c r="F66" s="301"/>
      <c r="G66" s="37"/>
      <c r="H66" s="36"/>
      <c r="I66" s="265"/>
      <c r="J66" s="265"/>
      <c r="K66" s="300"/>
      <c r="L66" s="302"/>
    </row>
    <row r="67" spans="1:16" ht="12">
      <c r="A67" s="56" t="s">
        <v>182</v>
      </c>
      <c r="B67" s="36" t="s">
        <v>183</v>
      </c>
      <c r="C67" s="267"/>
      <c r="D67" s="267">
        <v>4</v>
      </c>
      <c r="E67" s="297">
        <f t="shared" si="0"/>
        <v>4</v>
      </c>
      <c r="F67" s="267">
        <v>2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6" t="s">
        <v>185</v>
      </c>
      <c r="C68" s="267"/>
      <c r="D68" s="267">
        <v>35</v>
      </c>
      <c r="E68" s="297">
        <f t="shared" si="0"/>
        <v>35</v>
      </c>
      <c r="F68" s="267">
        <v>153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7" t="s">
        <v>63</v>
      </c>
      <c r="B69" s="41" t="s">
        <v>186</v>
      </c>
      <c r="C69" s="262">
        <f>C68+C67</f>
        <v>0</v>
      </c>
      <c r="D69" s="263">
        <f>D68+D67</f>
        <v>39</v>
      </c>
      <c r="E69" s="297">
        <f t="shared" si="0"/>
        <v>39</v>
      </c>
      <c r="F69" s="263">
        <f>F68+F67</f>
        <v>155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9" t="s">
        <v>187</v>
      </c>
      <c r="B70" s="57" t="s">
        <v>188</v>
      </c>
      <c r="C70" s="265">
        <f>C69+C65+C53+C44</f>
        <v>0</v>
      </c>
      <c r="D70" s="266">
        <f>D69+D65+D53+D44</f>
        <v>197</v>
      </c>
      <c r="E70" s="297">
        <f t="shared" si="0"/>
        <v>197</v>
      </c>
      <c r="F70" s="266">
        <f>F69+F65+F53+F44</f>
        <v>335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0</v>
      </c>
      <c r="D71" s="261">
        <f>D70+D36</f>
        <v>197</v>
      </c>
      <c r="E71" s="297">
        <f t="shared" si="0"/>
        <v>197</v>
      </c>
      <c r="F71" s="261">
        <f>F70+F36</f>
        <v>335</v>
      </c>
      <c r="G71" s="130" t="s">
        <v>191</v>
      </c>
      <c r="H71" s="129" t="s">
        <v>192</v>
      </c>
      <c r="I71" s="266">
        <f>I52+I26</f>
        <v>0</v>
      </c>
      <c r="J71" s="266">
        <f>J52+J26</f>
        <v>197</v>
      </c>
      <c r="K71" s="266">
        <f>K52+K26</f>
        <v>197</v>
      </c>
      <c r="L71" s="266">
        <f>L52+L26</f>
        <v>335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9"/>
      <c r="B72" s="99"/>
      <c r="C72" s="109"/>
      <c r="D72" s="110"/>
      <c r="E72" s="110"/>
      <c r="F72" s="111"/>
      <c r="G72" s="50"/>
      <c r="H72" s="99"/>
      <c r="I72" s="51"/>
      <c r="J72" s="51"/>
      <c r="K72" s="110"/>
      <c r="L72" s="52"/>
    </row>
    <row r="73" spans="1:12" ht="12">
      <c r="A73" s="288" t="s">
        <v>485</v>
      </c>
      <c r="B73" s="99"/>
      <c r="C73" s="109"/>
      <c r="D73" s="110"/>
      <c r="E73" s="110"/>
      <c r="F73" s="111"/>
      <c r="G73" s="50"/>
      <c r="H73" s="99"/>
      <c r="I73" s="51"/>
      <c r="J73" s="51"/>
      <c r="K73" s="110"/>
      <c r="L73" s="52"/>
    </row>
    <row r="74" spans="1:12" ht="12">
      <c r="A74" s="288"/>
      <c r="B74" s="99"/>
      <c r="C74" s="109"/>
      <c r="D74" s="110"/>
      <c r="E74" s="110"/>
      <c r="F74" s="111"/>
      <c r="G74" s="50"/>
      <c r="H74" s="99"/>
      <c r="I74" s="51"/>
      <c r="J74" s="51"/>
      <c r="K74" s="110"/>
      <c r="L74" s="52"/>
    </row>
    <row r="75" spans="1:12" ht="12">
      <c r="A75" s="270" t="s">
        <v>531</v>
      </c>
      <c r="B75" s="271"/>
      <c r="C75" s="272"/>
      <c r="D75" s="273" t="s">
        <v>193</v>
      </c>
      <c r="E75" s="273"/>
      <c r="F75" s="113" t="s">
        <v>194</v>
      </c>
      <c r="G75" s="274" t="s">
        <v>479</v>
      </c>
      <c r="H75" s="275"/>
      <c r="I75" s="28" t="s">
        <v>194</v>
      </c>
      <c r="J75" s="28"/>
      <c r="K75" s="273"/>
      <c r="L75" s="28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8"/>
      <c r="J76" s="28"/>
      <c r="K76" s="273"/>
      <c r="L76" s="28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8"/>
      <c r="J77" s="28"/>
      <c r="K77" s="273"/>
      <c r="L77" s="28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17" right="0.31" top="0.4330708661417323" bottom="0.1968503937007874" header="0.15748031496062992" footer="0.15748031496062992"/>
  <pageSetup horizontalDpi="600" verticalDpi="600" orientation="portrait" paperSize="9" scale="60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workbookViewId="0" topLeftCell="A17">
      <selection activeCell="D41" sqref="D41"/>
    </sheetView>
  </sheetViews>
  <sheetFormatPr defaultColWidth="9.00390625" defaultRowHeight="12.75"/>
  <cols>
    <col min="1" max="1" width="48.375" style="3" customWidth="1"/>
    <col min="2" max="2" width="10.375" style="3" customWidth="1"/>
    <col min="3" max="3" width="10.125" style="1" customWidth="1"/>
    <col min="4" max="4" width="11.375" style="1" customWidth="1"/>
    <col min="5" max="5" width="56.625" style="3" customWidth="1"/>
    <col min="6" max="6" width="9.50390625" style="3" customWidth="1"/>
    <col min="7" max="7" width="8.625" style="1" customWidth="1"/>
    <col min="8" max="8" width="11.50390625" style="1" customWidth="1"/>
    <col min="9" max="16384" width="9.375" style="1" customWidth="1"/>
  </cols>
  <sheetData>
    <row r="1" spans="1:8" ht="12.75">
      <c r="A1" s="171" t="s">
        <v>195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/>
      <c r="F2" s="173"/>
      <c r="G2" s="153"/>
      <c r="H2" s="153"/>
    </row>
    <row r="3" spans="1:8" ht="15">
      <c r="A3" s="4" t="s">
        <v>1</v>
      </c>
      <c r="B3" s="4"/>
      <c r="C3" s="6"/>
      <c r="D3" s="6" t="s">
        <v>500</v>
      </c>
      <c r="E3" s="2"/>
      <c r="F3" s="119" t="s">
        <v>501</v>
      </c>
      <c r="G3" s="153"/>
      <c r="H3" s="27"/>
    </row>
    <row r="4" spans="1:8" ht="30">
      <c r="A4" s="4" t="s">
        <v>533</v>
      </c>
      <c r="B4" s="4"/>
      <c r="C4" s="153"/>
      <c r="D4" s="153"/>
      <c r="E4" s="16"/>
      <c r="F4" s="120" t="s">
        <v>499</v>
      </c>
      <c r="G4" s="153"/>
      <c r="H4" s="27"/>
    </row>
    <row r="5" spans="1:8" ht="12.75">
      <c r="A5" s="4"/>
      <c r="B5" s="4"/>
      <c r="E5" s="16"/>
      <c r="F5" s="16"/>
      <c r="H5" s="16" t="s">
        <v>196</v>
      </c>
    </row>
    <row r="6" spans="1:8" ht="25.5">
      <c r="A6" s="85" t="s">
        <v>197</v>
      </c>
      <c r="B6" s="44" t="s">
        <v>198</v>
      </c>
      <c r="C6" s="68" t="s">
        <v>9</v>
      </c>
      <c r="D6" s="44" t="s">
        <v>199</v>
      </c>
      <c r="E6" s="85" t="s">
        <v>200</v>
      </c>
      <c r="F6" s="44" t="s">
        <v>198</v>
      </c>
      <c r="G6" s="68" t="s">
        <v>9</v>
      </c>
      <c r="H6" s="44" t="s">
        <v>199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201</v>
      </c>
      <c r="B8" s="62"/>
      <c r="C8" s="269"/>
      <c r="D8" s="269"/>
      <c r="E8" s="9" t="s">
        <v>202</v>
      </c>
      <c r="F8" s="9"/>
      <c r="G8" s="63"/>
      <c r="H8" s="63"/>
    </row>
    <row r="9" spans="1:18" ht="12.75">
      <c r="A9" s="64" t="s">
        <v>203</v>
      </c>
      <c r="B9" s="46" t="s">
        <v>204</v>
      </c>
      <c r="C9" s="157"/>
      <c r="D9" s="157"/>
      <c r="E9" s="7" t="s">
        <v>205</v>
      </c>
      <c r="F9" s="42" t="s">
        <v>206</v>
      </c>
      <c r="G9" s="23">
        <f>SUM(G10:G12)</f>
        <v>5</v>
      </c>
      <c r="H9" s="159">
        <f>SUM(H10:H12)</f>
        <v>18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207</v>
      </c>
      <c r="B10" s="46" t="s">
        <v>208</v>
      </c>
      <c r="C10" s="157">
        <v>14</v>
      </c>
      <c r="D10" s="157">
        <v>14</v>
      </c>
      <c r="E10" s="7" t="s">
        <v>209</v>
      </c>
      <c r="F10" s="42" t="s">
        <v>210</v>
      </c>
      <c r="G10" s="157"/>
      <c r="H10" s="157"/>
    </row>
    <row r="11" spans="1:8" ht="12.75">
      <c r="A11" s="64" t="s">
        <v>211</v>
      </c>
      <c r="B11" s="46" t="s">
        <v>212</v>
      </c>
      <c r="C11" s="157">
        <v>62</v>
      </c>
      <c r="D11" s="157">
        <v>98</v>
      </c>
      <c r="E11" s="7" t="s">
        <v>213</v>
      </c>
      <c r="F11" s="42" t="s">
        <v>214</v>
      </c>
      <c r="G11" s="157"/>
      <c r="H11" s="157"/>
    </row>
    <row r="12" spans="1:8" ht="12.75">
      <c r="A12" s="64" t="s">
        <v>215</v>
      </c>
      <c r="B12" s="46" t="s">
        <v>216</v>
      </c>
      <c r="C12" s="157">
        <v>0</v>
      </c>
      <c r="D12" s="157"/>
      <c r="E12" s="7" t="s">
        <v>395</v>
      </c>
      <c r="F12" s="42" t="s">
        <v>217</v>
      </c>
      <c r="G12" s="157">
        <v>5</v>
      </c>
      <c r="H12" s="157">
        <v>18</v>
      </c>
    </row>
    <row r="13" spans="1:8" ht="25.5">
      <c r="A13" s="64" t="s">
        <v>218</v>
      </c>
      <c r="B13" s="46" t="s">
        <v>219</v>
      </c>
      <c r="C13" s="157">
        <v>8</v>
      </c>
      <c r="D13" s="157">
        <v>22</v>
      </c>
      <c r="E13" s="7" t="s">
        <v>220</v>
      </c>
      <c r="F13" s="42" t="s">
        <v>221</v>
      </c>
      <c r="G13" s="157">
        <v>19</v>
      </c>
      <c r="H13" s="157">
        <v>116</v>
      </c>
    </row>
    <row r="14" spans="1:8" ht="12.75">
      <c r="A14" s="64" t="s">
        <v>222</v>
      </c>
      <c r="B14" s="46" t="s">
        <v>223</v>
      </c>
      <c r="C14" s="157">
        <v>0</v>
      </c>
      <c r="D14" s="157">
        <v>11</v>
      </c>
      <c r="E14" s="7" t="s">
        <v>224</v>
      </c>
      <c r="F14" s="42" t="s">
        <v>225</v>
      </c>
      <c r="G14" s="157">
        <v>63</v>
      </c>
      <c r="H14" s="157">
        <v>58</v>
      </c>
    </row>
    <row r="15" spans="1:8" ht="25.5">
      <c r="A15" s="64" t="s">
        <v>226</v>
      </c>
      <c r="B15" s="46" t="s">
        <v>227</v>
      </c>
      <c r="C15" s="157">
        <v>47</v>
      </c>
      <c r="D15" s="157">
        <v>114</v>
      </c>
      <c r="E15" s="65" t="s">
        <v>228</v>
      </c>
      <c r="F15" s="45" t="s">
        <v>229</v>
      </c>
      <c r="G15" s="158">
        <v>41</v>
      </c>
      <c r="H15" s="158">
        <v>42</v>
      </c>
    </row>
    <row r="16" spans="1:8" ht="12.75">
      <c r="A16" s="65" t="s">
        <v>230</v>
      </c>
      <c r="B16" s="46" t="s">
        <v>231</v>
      </c>
      <c r="C16" s="158"/>
      <c r="D16" s="158"/>
      <c r="E16" s="7" t="s">
        <v>232</v>
      </c>
      <c r="F16" s="45" t="s">
        <v>233</v>
      </c>
      <c r="G16" s="157"/>
      <c r="H16" s="157"/>
    </row>
    <row r="17" spans="1:18" ht="13.5">
      <c r="A17" s="7" t="s">
        <v>234</v>
      </c>
      <c r="B17" s="45" t="s">
        <v>235</v>
      </c>
      <c r="C17" s="157"/>
      <c r="D17" s="157"/>
      <c r="E17" s="24" t="s">
        <v>236</v>
      </c>
      <c r="F17" s="43" t="s">
        <v>237</v>
      </c>
      <c r="G17" s="23">
        <f>+G16+G14+G13+G9</f>
        <v>87</v>
      </c>
      <c r="H17" s="23">
        <f>+H16+H14+H13+H9</f>
        <v>192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4" t="s">
        <v>238</v>
      </c>
      <c r="B18" s="72" t="s">
        <v>239</v>
      </c>
      <c r="C18" s="23">
        <f>SUM(C9:C15)+C17</f>
        <v>131</v>
      </c>
      <c r="D18" s="23">
        <f>SUM(D9:D15)+D17</f>
        <v>259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5" t="s">
        <v>240</v>
      </c>
      <c r="B19" s="43" t="s">
        <v>241</v>
      </c>
      <c r="C19" s="131">
        <f>+IF((G17-C18)&lt;0,0,(G17-C18))</f>
        <v>0</v>
      </c>
      <c r="D19" s="131">
        <f>+IF((H17-D18)&lt;0,0,(H17-D18))</f>
        <v>0</v>
      </c>
      <c r="E19" s="164" t="s">
        <v>242</v>
      </c>
      <c r="F19" s="165" t="s">
        <v>243</v>
      </c>
      <c r="G19" s="159">
        <f>+IF((C18-G17)&lt;0,0,(C18-G17))</f>
        <v>44</v>
      </c>
      <c r="H19" s="159">
        <f>+IF((D18-H17)&lt;0,0,(D18-H17))</f>
        <v>67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5" t="s">
        <v>244</v>
      </c>
      <c r="B20" s="72" t="s">
        <v>245</v>
      </c>
      <c r="C20" s="157"/>
      <c r="D20" s="157"/>
      <c r="E20" s="25" t="s">
        <v>246</v>
      </c>
      <c r="F20" s="59" t="s">
        <v>247</v>
      </c>
      <c r="G20" s="23">
        <f>IF((C19=0),(G19+C20),IF((C19-C20)&lt;0,C20-C19,0))</f>
        <v>44</v>
      </c>
      <c r="H20" s="23">
        <f>IF((D19=0),(H19+D20),IF((D19-D20)&lt;0,D20-D19,0))</f>
        <v>67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5" t="s">
        <v>248</v>
      </c>
      <c r="B21" s="73" t="s">
        <v>249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5"/>
      <c r="B22" s="43"/>
      <c r="C22" s="166"/>
      <c r="D22" s="166"/>
      <c r="E22" s="25"/>
      <c r="F22" s="44"/>
      <c r="G22" s="166"/>
      <c r="H22" s="166"/>
    </row>
    <row r="23" spans="1:8" ht="12.75">
      <c r="A23" s="9" t="s">
        <v>250</v>
      </c>
      <c r="B23" s="44"/>
      <c r="C23" s="166"/>
      <c r="D23" s="166"/>
      <c r="E23" s="9" t="s">
        <v>251</v>
      </c>
      <c r="F23" s="8"/>
      <c r="G23" s="166"/>
      <c r="H23" s="166"/>
    </row>
    <row r="24" spans="1:18" ht="12.75">
      <c r="A24" s="7" t="s">
        <v>252</v>
      </c>
      <c r="B24" s="46" t="s">
        <v>253</v>
      </c>
      <c r="C24" s="157"/>
      <c r="D24" s="157"/>
      <c r="E24" s="7" t="s">
        <v>205</v>
      </c>
      <c r="F24" s="42"/>
      <c r="G24" s="23">
        <f>SUM(G25:G27)</f>
        <v>0</v>
      </c>
      <c r="H24" s="23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254</v>
      </c>
      <c r="B25" s="75" t="s">
        <v>255</v>
      </c>
      <c r="C25" s="157"/>
      <c r="D25" s="157"/>
      <c r="E25" s="7" t="s">
        <v>256</v>
      </c>
      <c r="F25" s="42" t="s">
        <v>257</v>
      </c>
      <c r="G25" s="157"/>
      <c r="H25" s="157"/>
    </row>
    <row r="26" spans="1:8" ht="12.75">
      <c r="A26" s="7" t="s">
        <v>258</v>
      </c>
      <c r="B26" s="42" t="s">
        <v>212</v>
      </c>
      <c r="C26" s="157"/>
      <c r="D26" s="157"/>
      <c r="E26" s="7" t="s">
        <v>259</v>
      </c>
      <c r="F26" s="42" t="s">
        <v>260</v>
      </c>
      <c r="G26" s="157"/>
      <c r="H26" s="157"/>
    </row>
    <row r="27" spans="1:8" ht="12.75">
      <c r="A27" s="7" t="s">
        <v>261</v>
      </c>
      <c r="B27" s="42" t="s">
        <v>262</v>
      </c>
      <c r="C27" s="157"/>
      <c r="D27" s="157"/>
      <c r="E27" s="7" t="s">
        <v>263</v>
      </c>
      <c r="F27" s="42" t="s">
        <v>264</v>
      </c>
      <c r="G27" s="157"/>
      <c r="H27" s="157"/>
    </row>
    <row r="28" spans="1:8" ht="12.75">
      <c r="A28" s="7" t="s">
        <v>265</v>
      </c>
      <c r="B28" s="42" t="s">
        <v>227</v>
      </c>
      <c r="C28" s="157"/>
      <c r="D28" s="157"/>
      <c r="E28" s="7" t="s">
        <v>266</v>
      </c>
      <c r="F28" s="42" t="s">
        <v>267</v>
      </c>
      <c r="G28" s="157"/>
      <c r="H28" s="157"/>
    </row>
    <row r="29" spans="1:8" ht="12.75">
      <c r="A29" s="7" t="s">
        <v>268</v>
      </c>
      <c r="B29" s="42" t="s">
        <v>216</v>
      </c>
      <c r="C29" s="158"/>
      <c r="D29" s="158"/>
      <c r="E29" s="7" t="s">
        <v>269</v>
      </c>
      <c r="F29" s="42" t="s">
        <v>270</v>
      </c>
      <c r="G29" s="158"/>
      <c r="H29" s="158"/>
    </row>
    <row r="30" spans="1:8" ht="25.5">
      <c r="A30" s="66" t="s">
        <v>271</v>
      </c>
      <c r="B30" s="42" t="s">
        <v>219</v>
      </c>
      <c r="C30" s="157"/>
      <c r="D30" s="157"/>
      <c r="E30" s="7" t="s">
        <v>272</v>
      </c>
      <c r="F30" s="42" t="s">
        <v>273</v>
      </c>
      <c r="G30" s="157"/>
      <c r="H30" s="157"/>
    </row>
    <row r="31" spans="1:18" ht="15.75" customHeight="1">
      <c r="A31" s="7" t="s">
        <v>274</v>
      </c>
      <c r="B31" s="42" t="s">
        <v>223</v>
      </c>
      <c r="C31" s="157"/>
      <c r="D31" s="157"/>
      <c r="E31" s="24" t="s">
        <v>275</v>
      </c>
      <c r="F31" s="74" t="s">
        <v>237</v>
      </c>
      <c r="G31" s="139">
        <f>+G24+G28+G30</f>
        <v>0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4" t="s">
        <v>276</v>
      </c>
      <c r="B32" s="74" t="s">
        <v>239</v>
      </c>
      <c r="C32" s="23">
        <f>SUM(C24:C28)+C30+C31</f>
        <v>0</v>
      </c>
      <c r="D32" s="23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5" t="s">
        <v>277</v>
      </c>
      <c r="B33" s="44" t="s">
        <v>241</v>
      </c>
      <c r="C33" s="131">
        <f>+IF((G31-C32)&lt;0,0,(G31-C32))</f>
        <v>0</v>
      </c>
      <c r="D33" s="131">
        <f>+IF((H31-D32)&lt;0,0,(H31-D32))</f>
        <v>0</v>
      </c>
      <c r="E33" s="164" t="s">
        <v>278</v>
      </c>
      <c r="F33" s="161" t="s">
        <v>243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5" t="s">
        <v>279</v>
      </c>
      <c r="B34" s="43" t="s">
        <v>245</v>
      </c>
      <c r="C34" s="157"/>
      <c r="D34" s="157"/>
      <c r="E34" s="25"/>
      <c r="F34" s="44"/>
      <c r="G34" s="166"/>
      <c r="H34" s="166"/>
    </row>
    <row r="35" spans="1:18" ht="12.75">
      <c r="A35" s="25" t="s">
        <v>280</v>
      </c>
      <c r="B35" s="59" t="s">
        <v>249</v>
      </c>
      <c r="C35" s="140">
        <f>IF((C33-C34&gt;0),(C33-C34),0)</f>
        <v>0</v>
      </c>
      <c r="D35" s="140">
        <f>IF((D33-D34&gt;0),(D33-D34),0)</f>
        <v>0</v>
      </c>
      <c r="E35" s="164" t="s">
        <v>281</v>
      </c>
      <c r="F35" s="168" t="s">
        <v>247</v>
      </c>
      <c r="G35" s="23">
        <f>IF((C33=0),(G33+C34),IF((C33-C34)&lt;0,C34-C33,0))</f>
        <v>0</v>
      </c>
      <c r="H35" s="23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282</v>
      </c>
      <c r="B36" s="59" t="s">
        <v>283</v>
      </c>
      <c r="C36" s="23">
        <f>+C35+C34+C32+C21+C20+C18</f>
        <v>131</v>
      </c>
      <c r="D36" s="23">
        <f>+D35+D34+D32+D21+D20+D18</f>
        <v>259</v>
      </c>
      <c r="E36" s="169" t="s">
        <v>284</v>
      </c>
      <c r="F36" s="165" t="s">
        <v>285</v>
      </c>
      <c r="G36" s="159">
        <f>+G35+G31+G20+G17</f>
        <v>131</v>
      </c>
      <c r="H36" s="159">
        <f>+H35+H31+H20+H17</f>
        <v>259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486</v>
      </c>
      <c r="B38" s="290"/>
      <c r="C38" s="112"/>
      <c r="D38" s="291"/>
      <c r="E38" s="291"/>
      <c r="F38" s="292"/>
      <c r="G38" s="50"/>
      <c r="H38" s="290"/>
      <c r="I38" s="50"/>
      <c r="J38" s="50"/>
      <c r="K38" s="291"/>
      <c r="L38" s="293"/>
    </row>
    <row r="39" spans="1:8" ht="12.75">
      <c r="A39" s="270" t="s">
        <v>531</v>
      </c>
      <c r="B39" s="154"/>
      <c r="C39" s="155" t="s">
        <v>193</v>
      </c>
      <c r="D39" s="14" t="s">
        <v>194</v>
      </c>
      <c r="E39" s="156" t="s">
        <v>479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workbookViewId="0" topLeftCell="A19">
      <selection activeCell="IN33" sqref="IN33"/>
    </sheetView>
  </sheetViews>
  <sheetFormatPr defaultColWidth="9.00390625" defaultRowHeight="12.75"/>
  <cols>
    <col min="1" max="1" width="63.375" style="227" customWidth="1"/>
    <col min="2" max="2" width="12.00390625" style="227" customWidth="1"/>
    <col min="3" max="3" width="12.375" style="227" customWidth="1"/>
    <col min="4" max="4" width="11.375" style="227" customWidth="1"/>
    <col min="5" max="16384" width="9.375" style="227" customWidth="1"/>
  </cols>
  <sheetData>
    <row r="1" spans="1:6" ht="12.75">
      <c r="A1" s="230" t="s">
        <v>286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6" t="s">
        <v>502</v>
      </c>
      <c r="B3" s="26"/>
      <c r="C3" s="76" t="s">
        <v>503</v>
      </c>
      <c r="D3" s="232"/>
      <c r="E3" s="231"/>
      <c r="F3" s="231"/>
    </row>
    <row r="4" spans="1:6" ht="15.75" customHeight="1">
      <c r="A4" s="4" t="s">
        <v>530</v>
      </c>
      <c r="B4" s="26"/>
      <c r="C4" s="233"/>
      <c r="D4" s="231"/>
      <c r="E4" s="314" t="s">
        <v>504</v>
      </c>
      <c r="F4" s="231"/>
    </row>
    <row r="5" spans="1:6" ht="15.75" customHeight="1">
      <c r="A5" s="26"/>
      <c r="B5" s="26"/>
      <c r="C5" s="233"/>
      <c r="D5" s="120" t="s">
        <v>499</v>
      </c>
      <c r="E5" s="27"/>
      <c r="F5" s="231"/>
    </row>
    <row r="6" spans="1:4" ht="15.75" customHeight="1">
      <c r="A6" s="238"/>
      <c r="B6" s="238"/>
      <c r="C6" s="239"/>
      <c r="D6" s="240" t="s">
        <v>287</v>
      </c>
    </row>
    <row r="7" spans="1:4" ht="24">
      <c r="A7" s="241" t="s">
        <v>288</v>
      </c>
      <c r="B7" s="241" t="s">
        <v>198</v>
      </c>
      <c r="C7" s="242" t="s">
        <v>289</v>
      </c>
      <c r="D7" s="242" t="s">
        <v>199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290</v>
      </c>
      <c r="B9" s="243"/>
      <c r="C9" s="226"/>
      <c r="D9" s="226"/>
    </row>
    <row r="10" spans="1:4" ht="12.75">
      <c r="A10" s="244" t="s">
        <v>291</v>
      </c>
      <c r="B10" s="245" t="s">
        <v>292</v>
      </c>
      <c r="C10" s="225"/>
      <c r="D10" s="225"/>
    </row>
    <row r="11" spans="1:4" ht="12.75">
      <c r="A11" s="244" t="s">
        <v>293</v>
      </c>
      <c r="B11" s="245" t="s">
        <v>294</v>
      </c>
      <c r="C11" s="225">
        <v>6</v>
      </c>
      <c r="D11" s="225">
        <v>44</v>
      </c>
    </row>
    <row r="12" spans="1:4" ht="12.75">
      <c r="A12" s="244" t="s">
        <v>295</v>
      </c>
      <c r="B12" s="245" t="s">
        <v>296</v>
      </c>
      <c r="C12" s="225"/>
      <c r="D12" s="225">
        <v>138</v>
      </c>
    </row>
    <row r="13" spans="1:4" ht="12.75">
      <c r="A13" s="244" t="s">
        <v>297</v>
      </c>
      <c r="B13" s="245" t="s">
        <v>298</v>
      </c>
      <c r="C13" s="225"/>
      <c r="D13" s="225"/>
    </row>
    <row r="14" spans="1:4" ht="12.75">
      <c r="A14" s="244" t="s">
        <v>299</v>
      </c>
      <c r="B14" s="245" t="s">
        <v>300</v>
      </c>
      <c r="C14" s="225"/>
      <c r="D14" s="225"/>
    </row>
    <row r="15" spans="1:4" ht="12.75">
      <c r="A15" s="244" t="s">
        <v>301</v>
      </c>
      <c r="B15" s="245" t="s">
        <v>302</v>
      </c>
      <c r="C15" s="225">
        <v>19</v>
      </c>
      <c r="D15" s="225">
        <v>3</v>
      </c>
    </row>
    <row r="16" spans="1:4" ht="12.75">
      <c r="A16" s="244" t="s">
        <v>303</v>
      </c>
      <c r="B16" s="245" t="s">
        <v>304</v>
      </c>
      <c r="C16" s="225"/>
      <c r="D16" s="225"/>
    </row>
    <row r="17" spans="1:4" ht="12.75">
      <c r="A17" s="244" t="s">
        <v>305</v>
      </c>
      <c r="B17" s="245" t="s">
        <v>306</v>
      </c>
      <c r="C17" s="225">
        <v>1</v>
      </c>
      <c r="D17" s="225"/>
    </row>
    <row r="18" spans="1:4" ht="12.75">
      <c r="A18" s="244" t="s">
        <v>307</v>
      </c>
      <c r="B18" s="245" t="s">
        <v>308</v>
      </c>
      <c r="C18" s="225"/>
      <c r="D18" s="225"/>
    </row>
    <row r="19" spans="1:4" ht="12.75">
      <c r="A19" s="244" t="s">
        <v>309</v>
      </c>
      <c r="B19" s="245" t="s">
        <v>310</v>
      </c>
      <c r="C19" s="225">
        <v>77</v>
      </c>
      <c r="D19" s="225">
        <v>192</v>
      </c>
    </row>
    <row r="20" spans="1:4" ht="12.75">
      <c r="A20" s="246" t="s">
        <v>311</v>
      </c>
      <c r="B20" s="247" t="s">
        <v>312</v>
      </c>
      <c r="C20" s="226">
        <f>SUM(C10:C19)</f>
        <v>103</v>
      </c>
      <c r="D20" s="226">
        <f>SUM(D10:D19)</f>
        <v>377</v>
      </c>
    </row>
    <row r="21" spans="1:4" ht="12.75">
      <c r="A21" s="244" t="s">
        <v>313</v>
      </c>
      <c r="B21" s="245" t="s">
        <v>314</v>
      </c>
      <c r="C21" s="225"/>
      <c r="D21" s="225">
        <v>100</v>
      </c>
    </row>
    <row r="22" spans="1:4" ht="12.75">
      <c r="A22" s="244" t="s">
        <v>315</v>
      </c>
      <c r="B22" s="245" t="s">
        <v>316</v>
      </c>
      <c r="C22" s="225"/>
      <c r="D22" s="225"/>
    </row>
    <row r="23" spans="1:4" ht="12.75">
      <c r="A23" s="244" t="s">
        <v>317</v>
      </c>
      <c r="B23" s="245" t="s">
        <v>318</v>
      </c>
      <c r="C23" s="225">
        <v>162</v>
      </c>
      <c r="D23" s="225">
        <v>111</v>
      </c>
    </row>
    <row r="24" spans="1:4" ht="12.75">
      <c r="A24" s="244" t="s">
        <v>319</v>
      </c>
      <c r="B24" s="245" t="s">
        <v>320</v>
      </c>
      <c r="C24" s="225">
        <v>78</v>
      </c>
      <c r="D24" s="225">
        <v>606</v>
      </c>
    </row>
    <row r="25" spans="1:4" ht="12.75">
      <c r="A25" s="244" t="s">
        <v>482</v>
      </c>
      <c r="B25" s="245" t="s">
        <v>321</v>
      </c>
      <c r="C25" s="225"/>
      <c r="D25" s="225">
        <v>10</v>
      </c>
    </row>
    <row r="26" spans="1:4" ht="12.75">
      <c r="A26" s="244" t="s">
        <v>483</v>
      </c>
      <c r="B26" s="245" t="s">
        <v>322</v>
      </c>
      <c r="C26" s="225"/>
      <c r="D26" s="225">
        <v>33</v>
      </c>
    </row>
    <row r="27" spans="1:4" ht="12.75">
      <c r="A27" s="244" t="s">
        <v>484</v>
      </c>
      <c r="B27" s="245" t="s">
        <v>323</v>
      </c>
      <c r="C27" s="225">
        <v>57</v>
      </c>
      <c r="D27" s="225">
        <v>36</v>
      </c>
    </row>
    <row r="28" spans="1:4" ht="12.75">
      <c r="A28" s="246" t="s">
        <v>324</v>
      </c>
      <c r="B28" s="247" t="s">
        <v>325</v>
      </c>
      <c r="C28" s="226">
        <f>SUM(C21:C27)</f>
        <v>297</v>
      </c>
      <c r="D28" s="226">
        <f>SUM(D21:D27)</f>
        <v>896</v>
      </c>
    </row>
    <row r="29" spans="1:4" ht="12.75">
      <c r="A29" s="248" t="s">
        <v>326</v>
      </c>
      <c r="B29" s="242" t="s">
        <v>327</v>
      </c>
      <c r="C29" s="226">
        <f>+C20-C28</f>
        <v>-194</v>
      </c>
      <c r="D29" s="226">
        <f>+D20-D28</f>
        <v>-519</v>
      </c>
    </row>
    <row r="30" spans="1:4" ht="12.75">
      <c r="A30" s="243" t="s">
        <v>328</v>
      </c>
      <c r="B30" s="249"/>
      <c r="C30" s="237"/>
      <c r="D30" s="237"/>
    </row>
    <row r="31" spans="1:4" ht="12.75">
      <c r="A31" s="244" t="s">
        <v>329</v>
      </c>
      <c r="B31" s="245" t="s">
        <v>330</v>
      </c>
      <c r="C31" s="225"/>
      <c r="D31" s="225"/>
    </row>
    <row r="32" spans="1:4" ht="12.75">
      <c r="A32" s="244" t="s">
        <v>331</v>
      </c>
      <c r="B32" s="245" t="s">
        <v>332</v>
      </c>
      <c r="C32" s="225"/>
      <c r="D32" s="225"/>
    </row>
    <row r="33" spans="1:4" ht="12.75">
      <c r="A33" s="244" t="s">
        <v>333</v>
      </c>
      <c r="B33" s="245" t="s">
        <v>334</v>
      </c>
      <c r="C33" s="225"/>
      <c r="D33" s="225"/>
    </row>
    <row r="34" spans="1:4" ht="12.75">
      <c r="A34" s="246" t="s">
        <v>311</v>
      </c>
      <c r="B34" s="243" t="s">
        <v>335</v>
      </c>
      <c r="C34" s="226">
        <f>SUM(C31:C33)</f>
        <v>0</v>
      </c>
      <c r="D34" s="226">
        <f>SUM(D31:D33)</f>
        <v>0</v>
      </c>
    </row>
    <row r="35" spans="1:4" ht="12.75">
      <c r="A35" s="244" t="s">
        <v>336</v>
      </c>
      <c r="B35" s="245" t="s">
        <v>337</v>
      </c>
      <c r="C35" s="225"/>
      <c r="D35" s="225"/>
    </row>
    <row r="36" spans="1:4" ht="12.75">
      <c r="A36" s="244" t="s">
        <v>338</v>
      </c>
      <c r="B36" s="245" t="s">
        <v>339</v>
      </c>
      <c r="C36" s="225"/>
      <c r="D36" s="225"/>
    </row>
    <row r="37" spans="1:4" ht="12.75">
      <c r="A37" s="244" t="s">
        <v>340</v>
      </c>
      <c r="B37" s="245" t="s">
        <v>341</v>
      </c>
      <c r="C37" s="225"/>
      <c r="D37" s="225"/>
    </row>
    <row r="38" spans="1:4" ht="12.75">
      <c r="A38" s="244" t="s">
        <v>342</v>
      </c>
      <c r="B38" s="245" t="s">
        <v>343</v>
      </c>
      <c r="C38" s="225"/>
      <c r="D38" s="225"/>
    </row>
    <row r="39" spans="1:4" ht="12.75">
      <c r="A39" s="246" t="s">
        <v>324</v>
      </c>
      <c r="B39" s="247" t="s">
        <v>344</v>
      </c>
      <c r="C39" s="226">
        <f>SUM(C35:C38)</f>
        <v>0</v>
      </c>
      <c r="D39" s="226">
        <f>SUM(D35:D38)</f>
        <v>0</v>
      </c>
    </row>
    <row r="40" spans="1:4" ht="12.75">
      <c r="A40" s="248" t="s">
        <v>345</v>
      </c>
      <c r="B40" s="242" t="s">
        <v>346</v>
      </c>
      <c r="C40" s="226">
        <f>+C34-C39</f>
        <v>0</v>
      </c>
      <c r="D40" s="226">
        <f>+D34-D39</f>
        <v>0</v>
      </c>
    </row>
    <row r="41" spans="1:4" ht="12.75">
      <c r="A41" s="250" t="s">
        <v>347</v>
      </c>
      <c r="B41" s="247" t="s">
        <v>348</v>
      </c>
      <c r="C41" s="226">
        <f>+C29+C40</f>
        <v>-194</v>
      </c>
      <c r="D41" s="226">
        <f>+D29+D40</f>
        <v>-519</v>
      </c>
    </row>
    <row r="42" spans="1:4" ht="12.75">
      <c r="A42" s="250" t="s">
        <v>349</v>
      </c>
      <c r="B42" s="247" t="s">
        <v>350</v>
      </c>
      <c r="C42" s="226">
        <f>+D43</f>
        <v>155</v>
      </c>
      <c r="D42" s="225">
        <v>674</v>
      </c>
    </row>
    <row r="43" spans="1:11" s="229" customFormat="1" ht="13.5" thickBot="1">
      <c r="A43" s="250" t="s">
        <v>351</v>
      </c>
      <c r="B43" s="242" t="s">
        <v>352</v>
      </c>
      <c r="C43" s="226">
        <f>+C41+C42</f>
        <v>-39</v>
      </c>
      <c r="D43" s="226">
        <f>+D41+D42</f>
        <v>155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8"/>
      <c r="D44" s="78"/>
    </row>
    <row r="45" spans="1:12" s="294" customFormat="1" ht="12">
      <c r="A45" s="288" t="s">
        <v>490</v>
      </c>
      <c r="B45" s="290"/>
      <c r="C45" s="112"/>
      <c r="D45" s="291"/>
      <c r="E45" s="291"/>
      <c r="F45" s="292"/>
      <c r="G45" s="50"/>
      <c r="H45" s="290"/>
      <c r="I45" s="50"/>
      <c r="J45" s="50"/>
      <c r="K45" s="291"/>
      <c r="L45" s="293"/>
    </row>
    <row r="46" spans="1:4" s="228" customFormat="1" ht="12.75">
      <c r="A46" s="234"/>
      <c r="B46" s="234"/>
      <c r="C46" s="78"/>
      <c r="D46" s="78"/>
    </row>
    <row r="47" spans="1:4" ht="12.75">
      <c r="A47" s="79" t="s">
        <v>353</v>
      </c>
      <c r="B47" s="79"/>
      <c r="C47" s="232"/>
      <c r="D47" s="236" t="s">
        <v>529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270" t="s">
        <v>531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3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2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workbookViewId="0" topLeftCell="A1">
      <selection activeCell="G14" sqref="G14"/>
    </sheetView>
  </sheetViews>
  <sheetFormatPr defaultColWidth="9.00390625" defaultRowHeight="12.75"/>
  <cols>
    <col min="1" max="1" width="5.875" style="0" customWidth="1"/>
    <col min="2" max="2" width="40.50390625" style="0" customWidth="1"/>
    <col min="3" max="3" width="14.50390625" style="0" customWidth="1"/>
    <col min="4" max="4" width="11.625" style="0" customWidth="1"/>
    <col min="5" max="5" width="13.875" style="0" customWidth="1"/>
    <col min="6" max="6" width="13.37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1"/>
    </row>
    <row r="2" spans="1:7" ht="12.75" customHeight="1">
      <c r="A2" s="86"/>
      <c r="B2" s="22"/>
      <c r="C2" s="22"/>
      <c r="D2" s="22"/>
      <c r="E2" s="22"/>
      <c r="F2" s="22"/>
      <c r="G2" s="21"/>
    </row>
    <row r="3" spans="1:8" ht="15" customHeight="1">
      <c r="A3" s="86"/>
      <c r="B3" s="26" t="s">
        <v>1</v>
      </c>
      <c r="C3" s="22" t="s">
        <v>506</v>
      </c>
      <c r="D3" s="22"/>
      <c r="E3" s="22" t="s">
        <v>503</v>
      </c>
      <c r="G3" s="105" t="s">
        <v>2</v>
      </c>
      <c r="H3" s="27"/>
    </row>
    <row r="4" spans="1:8" ht="15.75">
      <c r="A4" s="18"/>
      <c r="B4" s="26" t="s">
        <v>530</v>
      </c>
      <c r="C4" s="17"/>
      <c r="D4" s="17"/>
      <c r="E4" s="17"/>
      <c r="F4" s="17"/>
      <c r="G4" s="106" t="s">
        <v>499</v>
      </c>
      <c r="H4" s="27"/>
    </row>
    <row r="5" spans="1:7" ht="15.75">
      <c r="A5" s="18"/>
      <c r="B5" s="26"/>
      <c r="C5" s="17"/>
      <c r="D5" s="17"/>
      <c r="E5" s="17"/>
      <c r="F5" s="17"/>
      <c r="G5" s="107" t="s">
        <v>196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494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7" t="s">
        <v>528</v>
      </c>
      <c r="C8" s="251">
        <v>3</v>
      </c>
      <c r="D8" s="252"/>
      <c r="E8" s="321"/>
      <c r="F8" s="251">
        <v>2</v>
      </c>
      <c r="G8" s="252"/>
    </row>
    <row r="9" spans="1:7" ht="12.75">
      <c r="A9" s="7" t="s">
        <v>362</v>
      </c>
      <c r="B9" s="7" t="s">
        <v>534</v>
      </c>
      <c r="C9" s="251">
        <v>5</v>
      </c>
      <c r="D9" s="252"/>
      <c r="E9" s="321"/>
      <c r="F9" s="251">
        <v>4</v>
      </c>
      <c r="G9" s="252"/>
    </row>
    <row r="10" spans="1:7" ht="12.75">
      <c r="A10" s="7" t="s">
        <v>363</v>
      </c>
      <c r="B10" s="7"/>
      <c r="C10" s="251"/>
      <c r="D10" s="252"/>
      <c r="E10" s="252"/>
      <c r="F10" s="251"/>
      <c r="G10" s="252"/>
    </row>
    <row r="11" spans="1:7" ht="12.75">
      <c r="A11" s="7" t="s">
        <v>364</v>
      </c>
      <c r="B11" s="7"/>
      <c r="C11" s="251"/>
      <c r="D11" s="252"/>
      <c r="E11" s="321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8</v>
      </c>
      <c r="D28" s="7"/>
      <c r="E28" s="7"/>
      <c r="F28" s="7">
        <f>SUM(F8:F27)</f>
        <v>6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20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495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/>
      <c r="B37" s="270" t="s">
        <v>531</v>
      </c>
      <c r="C37" s="20" t="s">
        <v>193</v>
      </c>
      <c r="D37" s="10"/>
      <c r="E37" s="10"/>
      <c r="F37" s="11" t="s">
        <v>479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:F27 C8:C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3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60.375" style="0" customWidth="1"/>
    <col min="2" max="2" width="28.00390625" style="0" customWidth="1"/>
    <col min="3" max="3" width="14.375" style="0" customWidth="1"/>
    <col min="4" max="4" width="17.00390625" style="0" customWidth="1"/>
    <col min="5" max="5" width="17.50390625" style="0" customWidth="1"/>
    <col min="6" max="6" width="14.50390625" style="0" customWidth="1"/>
  </cols>
  <sheetData>
    <row r="1" spans="1:7" ht="15.75">
      <c r="A1" s="316" t="s">
        <v>386</v>
      </c>
      <c r="B1" s="316"/>
      <c r="C1" s="316"/>
      <c r="D1" s="316"/>
      <c r="E1" s="316"/>
      <c r="F1" s="317"/>
      <c r="G1" s="12"/>
    </row>
    <row r="2" spans="1:7" ht="12" customHeight="1" hidden="1">
      <c r="A2" s="318"/>
      <c r="B2" s="318"/>
      <c r="C2" s="318"/>
      <c r="D2" s="318"/>
      <c r="E2" s="177"/>
      <c r="F2" s="317"/>
      <c r="G2" s="12"/>
    </row>
    <row r="3" spans="1:7" ht="14.25" customHeight="1">
      <c r="A3" s="26" t="s">
        <v>502</v>
      </c>
      <c r="B3" s="318"/>
      <c r="C3" s="318" t="s">
        <v>507</v>
      </c>
      <c r="D3" s="318"/>
      <c r="E3" s="119">
        <v>823073339</v>
      </c>
      <c r="F3" s="119"/>
      <c r="G3" s="12"/>
    </row>
    <row r="4" spans="1:7" ht="11.25" customHeight="1">
      <c r="A4" s="26" t="s">
        <v>532</v>
      </c>
      <c r="B4" s="319"/>
      <c r="C4" s="320"/>
      <c r="D4" s="319"/>
      <c r="E4" s="120" t="s">
        <v>499</v>
      </c>
      <c r="F4" s="120"/>
      <c r="G4" s="12"/>
    </row>
    <row r="5" spans="1:7" ht="7.5" customHeight="1">
      <c r="A5" s="26"/>
      <c r="B5" s="17"/>
      <c r="C5" s="17"/>
      <c r="D5" s="17"/>
      <c r="E5" s="17"/>
      <c r="F5" s="22" t="s">
        <v>196</v>
      </c>
      <c r="G5" s="12"/>
    </row>
    <row r="6" spans="1:7" ht="66" customHeight="1">
      <c r="A6" s="253" t="s">
        <v>387</v>
      </c>
      <c r="B6" s="254" t="s">
        <v>481</v>
      </c>
      <c r="C6" s="117" t="s">
        <v>480</v>
      </c>
      <c r="D6" s="82" t="s">
        <v>390</v>
      </c>
      <c r="E6" s="117" t="s">
        <v>388</v>
      </c>
      <c r="F6" s="117" t="s">
        <v>389</v>
      </c>
      <c r="G6" s="10"/>
    </row>
    <row r="7" spans="1:7" ht="9" customHeight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1.25" customHeight="1">
      <c r="A8" s="83" t="s">
        <v>508</v>
      </c>
      <c r="B8" s="251">
        <v>0</v>
      </c>
      <c r="C8" s="251">
        <v>0</v>
      </c>
      <c r="D8" s="252">
        <v>0</v>
      </c>
      <c r="E8" s="251">
        <v>0</v>
      </c>
      <c r="F8" s="7">
        <f aca="true" t="shared" si="0" ref="F8:F25">+B8+C8-E8</f>
        <v>0</v>
      </c>
      <c r="G8" s="10"/>
    </row>
    <row r="9" spans="1:7" ht="11.25" customHeight="1">
      <c r="A9" s="7" t="s">
        <v>509</v>
      </c>
      <c r="B9" s="251">
        <v>0</v>
      </c>
      <c r="C9" s="251">
        <v>0</v>
      </c>
      <c r="D9" s="252">
        <v>0</v>
      </c>
      <c r="E9" s="251">
        <v>0</v>
      </c>
      <c r="F9" s="7">
        <f t="shared" si="0"/>
        <v>0</v>
      </c>
      <c r="G9" s="10"/>
    </row>
    <row r="10" spans="1:7" ht="10.5" customHeight="1">
      <c r="A10" s="7" t="s">
        <v>510</v>
      </c>
      <c r="B10" s="251">
        <v>0</v>
      </c>
      <c r="C10" s="322">
        <f>153+211+37+31+29+26</f>
        <v>487</v>
      </c>
      <c r="D10" s="252"/>
      <c r="E10" s="251">
        <f>350+37+34+30+20</f>
        <v>471</v>
      </c>
      <c r="F10" s="323">
        <f t="shared" si="0"/>
        <v>16</v>
      </c>
      <c r="G10" s="10"/>
    </row>
    <row r="11" spans="1:7" ht="36" customHeight="1">
      <c r="A11" s="83" t="s">
        <v>511</v>
      </c>
      <c r="B11" s="251">
        <v>96</v>
      </c>
      <c r="C11" s="322"/>
      <c r="D11" s="252"/>
      <c r="E11" s="251">
        <f>14+2</f>
        <v>16</v>
      </c>
      <c r="F11" s="7">
        <f t="shared" si="0"/>
        <v>80</v>
      </c>
      <c r="G11" s="10"/>
    </row>
    <row r="12" spans="1:7" ht="12.75">
      <c r="A12" s="7" t="s">
        <v>512</v>
      </c>
      <c r="B12" s="251">
        <v>0</v>
      </c>
      <c r="C12" s="251">
        <v>0</v>
      </c>
      <c r="D12" s="252"/>
      <c r="E12" s="251">
        <v>0</v>
      </c>
      <c r="F12" s="7">
        <f t="shared" si="0"/>
        <v>0</v>
      </c>
      <c r="G12" s="10"/>
    </row>
    <row r="13" spans="1:7" ht="46.5" customHeight="1">
      <c r="A13" s="83" t="s">
        <v>513</v>
      </c>
      <c r="B13" s="251">
        <f>B14+B15+B16+B17</f>
        <v>69370</v>
      </c>
      <c r="C13" s="251"/>
      <c r="D13" s="252"/>
      <c r="E13" s="251">
        <f>E14+E15+E16+E17</f>
        <v>692</v>
      </c>
      <c r="F13" s="7">
        <f t="shared" si="0"/>
        <v>68678</v>
      </c>
      <c r="G13" s="10"/>
    </row>
    <row r="14" spans="1:7" ht="12.75">
      <c r="A14" s="83" t="s">
        <v>514</v>
      </c>
      <c r="B14" s="251">
        <v>30926</v>
      </c>
      <c r="C14" s="251"/>
      <c r="D14" s="252"/>
      <c r="E14" s="251"/>
      <c r="F14" s="7">
        <f t="shared" si="0"/>
        <v>30926</v>
      </c>
      <c r="G14" s="10"/>
    </row>
    <row r="15" spans="1:7" ht="12.75">
      <c r="A15" s="83" t="s">
        <v>515</v>
      </c>
      <c r="B15" s="251">
        <f>20317+1114+2</f>
        <v>21433</v>
      </c>
      <c r="C15" s="251"/>
      <c r="D15" s="252"/>
      <c r="E15" s="251"/>
      <c r="F15" s="7">
        <f t="shared" si="0"/>
        <v>21433</v>
      </c>
      <c r="G15" s="10"/>
    </row>
    <row r="16" spans="1:7" ht="12.75">
      <c r="A16" s="83" t="s">
        <v>516</v>
      </c>
      <c r="B16" s="251">
        <v>16800</v>
      </c>
      <c r="C16" s="251"/>
      <c r="D16" s="252"/>
      <c r="E16" s="251">
        <f>480+120+10+2+2+78</f>
        <v>692</v>
      </c>
      <c r="F16" s="7">
        <f>+B16+C16-E16</f>
        <v>16108</v>
      </c>
      <c r="G16" s="10"/>
    </row>
    <row r="17" spans="1:7" ht="12.75">
      <c r="A17" s="83" t="s">
        <v>517</v>
      </c>
      <c r="B17" s="251">
        <v>211</v>
      </c>
      <c r="C17" s="251"/>
      <c r="D17" s="252"/>
      <c r="E17" s="251"/>
      <c r="F17" s="7">
        <f t="shared" si="0"/>
        <v>211</v>
      </c>
      <c r="G17" s="10"/>
    </row>
    <row r="18" spans="1:7" ht="36.75" customHeight="1">
      <c r="A18" s="83" t="s">
        <v>518</v>
      </c>
      <c r="B18" s="251"/>
      <c r="C18" s="251"/>
      <c r="D18" s="252"/>
      <c r="E18" s="251"/>
      <c r="F18" s="7">
        <f t="shared" si="0"/>
        <v>0</v>
      </c>
      <c r="G18" s="10"/>
    </row>
    <row r="19" spans="1:7" ht="20.25" customHeight="1">
      <c r="A19" s="83" t="s">
        <v>519</v>
      </c>
      <c r="B19" s="251">
        <f>B20+B21+B22</f>
        <v>28552</v>
      </c>
      <c r="C19" s="251"/>
      <c r="D19" s="252"/>
      <c r="E19" s="251">
        <f>E20+E21+E22</f>
        <v>2</v>
      </c>
      <c r="F19" s="7">
        <f t="shared" si="0"/>
        <v>28550</v>
      </c>
      <c r="G19" s="10"/>
    </row>
    <row r="20" spans="1:7" ht="11.25" customHeight="1">
      <c r="A20" s="83" t="s">
        <v>520</v>
      </c>
      <c r="B20" s="251">
        <f>11936+9356</f>
        <v>21292</v>
      </c>
      <c r="C20" s="251"/>
      <c r="D20" s="252"/>
      <c r="E20" s="251"/>
      <c r="F20" s="7">
        <f t="shared" si="0"/>
        <v>21292</v>
      </c>
      <c r="G20" s="10"/>
    </row>
    <row r="21" spans="1:7" ht="12" customHeight="1">
      <c r="A21" s="83" t="s">
        <v>521</v>
      </c>
      <c r="B21" s="251">
        <v>6867</v>
      </c>
      <c r="C21" s="251"/>
      <c r="D21" s="252"/>
      <c r="E21" s="251">
        <v>2</v>
      </c>
      <c r="F21" s="7">
        <f>+B21+C21-E21</f>
        <v>6865</v>
      </c>
      <c r="G21" s="10"/>
    </row>
    <row r="22" spans="1:7" ht="18.75" customHeight="1">
      <c r="A22" s="83" t="s">
        <v>522</v>
      </c>
      <c r="B22" s="251">
        <v>393</v>
      </c>
      <c r="C22" s="251"/>
      <c r="D22" s="252"/>
      <c r="E22" s="251"/>
      <c r="F22" s="7">
        <f t="shared" si="0"/>
        <v>393</v>
      </c>
      <c r="G22" s="10"/>
    </row>
    <row r="23" spans="1:7" ht="35.25" customHeight="1">
      <c r="A23" s="83" t="s">
        <v>523</v>
      </c>
      <c r="B23" s="251">
        <v>0</v>
      </c>
      <c r="C23" s="251">
        <v>0</v>
      </c>
      <c r="D23" s="252"/>
      <c r="E23" s="251">
        <v>0</v>
      </c>
      <c r="F23" s="7">
        <f t="shared" si="0"/>
        <v>0</v>
      </c>
      <c r="G23" s="10"/>
    </row>
    <row r="24" spans="1:7" ht="12.75">
      <c r="A24" s="7" t="s">
        <v>524</v>
      </c>
      <c r="B24" s="251">
        <v>0</v>
      </c>
      <c r="C24" s="251">
        <v>0</v>
      </c>
      <c r="D24" s="252"/>
      <c r="E24" s="251">
        <v>0</v>
      </c>
      <c r="F24" s="7">
        <f t="shared" si="0"/>
        <v>0</v>
      </c>
      <c r="G24" s="10"/>
    </row>
    <row r="25" spans="1:7" ht="12.75">
      <c r="A25" s="7" t="s">
        <v>525</v>
      </c>
      <c r="B25" s="251">
        <v>0</v>
      </c>
      <c r="C25" s="251">
        <v>0</v>
      </c>
      <c r="D25" s="252"/>
      <c r="E25" s="251">
        <v>0</v>
      </c>
      <c r="F25" s="7">
        <f t="shared" si="0"/>
        <v>0</v>
      </c>
      <c r="G25" s="10"/>
    </row>
    <row r="26" spans="1:7" ht="12.75">
      <c r="A26" s="7" t="s">
        <v>381</v>
      </c>
      <c r="B26" s="7">
        <f>B8+B9+B10+B11+B12+B13+B18+B19+B23+B24+B25</f>
        <v>98018</v>
      </c>
      <c r="C26" s="323">
        <f>C8+C9+C10+C11+C12+C13+C18+C19+C23+C24+C25</f>
        <v>487</v>
      </c>
      <c r="D26" s="252"/>
      <c r="E26" s="7">
        <f>E8+E9+E10+E11+E12+E13+E18+E19+E23+E24+E25</f>
        <v>1181</v>
      </c>
      <c r="F26" s="323">
        <f>F8+F9+F10+F11+F12+F13+F18+F19+F23+F24+F25</f>
        <v>97324</v>
      </c>
      <c r="G26" s="10"/>
    </row>
    <row r="27" spans="1:7" ht="12.75">
      <c r="A27" s="103" t="s">
        <v>392</v>
      </c>
      <c r="B27" s="54"/>
      <c r="C27" s="54"/>
      <c r="D27" s="54"/>
      <c r="E27" s="54"/>
      <c r="F27" s="54"/>
      <c r="G27" s="10"/>
    </row>
    <row r="28" spans="1:7" ht="9.75" customHeight="1">
      <c r="A28" s="327" t="s">
        <v>393</v>
      </c>
      <c r="B28" s="327"/>
      <c r="C28" s="327"/>
      <c r="D28" s="327"/>
      <c r="E28" s="327"/>
      <c r="F28" s="327"/>
      <c r="G28" s="324"/>
    </row>
    <row r="29" spans="1:7" ht="10.5" customHeight="1">
      <c r="A29" s="327" t="s">
        <v>394</v>
      </c>
      <c r="B29" s="327"/>
      <c r="C29" s="327"/>
      <c r="D29" s="327"/>
      <c r="E29" s="327"/>
      <c r="F29" s="327"/>
      <c r="G29" s="10"/>
    </row>
    <row r="30" spans="1:7" ht="21" customHeight="1">
      <c r="A30" s="328" t="s">
        <v>496</v>
      </c>
      <c r="B30" s="329"/>
      <c r="C30" s="329"/>
      <c r="D30" s="329"/>
      <c r="E30" s="329"/>
      <c r="F30" s="329"/>
      <c r="G30" s="10"/>
    </row>
    <row r="31" spans="1:7" ht="2.25" customHeight="1">
      <c r="A31" s="15"/>
      <c r="B31" s="77"/>
      <c r="C31" s="77"/>
      <c r="D31" s="77"/>
      <c r="E31" s="77"/>
      <c r="F31" s="77"/>
      <c r="G31" s="10"/>
    </row>
    <row r="32" spans="1:7" ht="11.25" customHeight="1">
      <c r="A32" s="270" t="s">
        <v>531</v>
      </c>
      <c r="B32" s="70" t="s">
        <v>193</v>
      </c>
      <c r="C32" s="54"/>
      <c r="D32" s="54"/>
      <c r="E32" s="53" t="s">
        <v>479</v>
      </c>
      <c r="F32" s="54"/>
      <c r="G32" s="10"/>
    </row>
    <row r="33" spans="2:5" ht="10.5" customHeight="1">
      <c r="B33" t="s">
        <v>526</v>
      </c>
      <c r="E33" t="s">
        <v>527</v>
      </c>
    </row>
  </sheetData>
  <sheetProtection/>
  <mergeCells count="3">
    <mergeCell ref="A28:F28"/>
    <mergeCell ref="A29:F29"/>
    <mergeCell ref="A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5 E8:E25">
      <formula1>0</formula1>
      <formula2>9999999999999990</formula2>
    </dataValidation>
  </dataValidations>
  <printOptions horizontalCentered="1"/>
  <pageMargins left="0.7086614173228347" right="0.3937007874015748" top="0.15748031496062992" bottom="0.5118110236220472" header="0.31496062992125984" footer="0.5118110236220472"/>
  <pageSetup fitToHeight="3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5"/>
  <sheetViews>
    <sheetView workbookViewId="0" topLeftCell="A1">
      <selection activeCell="A69" sqref="A69"/>
    </sheetView>
  </sheetViews>
  <sheetFormatPr defaultColWidth="9.00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375" style="220" customWidth="1"/>
    <col min="6" max="6" width="13.50390625" style="186" customWidth="1"/>
    <col min="7" max="7" width="17.50390625" style="186" customWidth="1"/>
    <col min="8" max="8" width="10.50390625" style="220" customWidth="1"/>
    <col min="9" max="9" width="10.875" style="220" customWidth="1"/>
    <col min="10" max="16384" width="10.625" style="178" customWidth="1"/>
  </cols>
  <sheetData>
    <row r="1" spans="1:10" ht="12.75">
      <c r="A1" s="174" t="s">
        <v>396</v>
      </c>
      <c r="B1" s="175"/>
      <c r="C1" s="175"/>
      <c r="D1" s="175"/>
      <c r="E1" s="175"/>
      <c r="F1" s="176"/>
      <c r="G1" s="175"/>
      <c r="H1" s="175"/>
      <c r="I1" s="177" t="s">
        <v>397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398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">
        <v>3</v>
      </c>
      <c r="B5" s="179"/>
      <c r="C5" s="179"/>
      <c r="D5" s="179"/>
      <c r="E5" s="179"/>
      <c r="F5" s="180"/>
      <c r="G5" s="179"/>
      <c r="H5" s="179"/>
      <c r="I5" s="179" t="s">
        <v>196</v>
      </c>
    </row>
    <row r="6" spans="1:9" s="185" customFormat="1" ht="12">
      <c r="A6" s="333" t="s">
        <v>399</v>
      </c>
      <c r="B6" s="333"/>
      <c r="C6" s="333"/>
      <c r="D6" s="333"/>
      <c r="E6" s="333"/>
      <c r="F6" s="333"/>
      <c r="G6" s="333" t="s">
        <v>400</v>
      </c>
      <c r="H6" s="334"/>
      <c r="I6" s="334"/>
    </row>
    <row r="7" spans="1:9" s="185" customFormat="1" ht="48">
      <c r="A7" s="184" t="s">
        <v>401</v>
      </c>
      <c r="B7" s="184" t="s">
        <v>198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491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23</v>
      </c>
      <c r="B11" s="123" t="s">
        <v>411</v>
      </c>
      <c r="C11" s="194"/>
      <c r="D11" s="194"/>
      <c r="E11" s="194"/>
      <c r="F11" s="195"/>
      <c r="G11" s="196" t="s">
        <v>412</v>
      </c>
      <c r="H11" s="197"/>
      <c r="I11" s="198"/>
    </row>
    <row r="12" spans="1:9" s="182" customFormat="1" ht="12.75">
      <c r="A12" s="193" t="s">
        <v>27</v>
      </c>
      <c r="B12" s="123" t="s">
        <v>413</v>
      </c>
      <c r="C12" s="194"/>
      <c r="D12" s="194"/>
      <c r="E12" s="194"/>
      <c r="F12" s="195"/>
      <c r="G12" s="330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35"/>
      <c r="H13" s="197"/>
      <c r="I13" s="198"/>
    </row>
    <row r="14" spans="1:9" s="182" customFormat="1" ht="12.75">
      <c r="A14" s="199" t="s">
        <v>39</v>
      </c>
      <c r="B14" s="123" t="s">
        <v>417</v>
      </c>
      <c r="C14" s="194"/>
      <c r="D14" s="194"/>
      <c r="E14" s="194"/>
      <c r="F14" s="194"/>
      <c r="G14" s="330" t="s">
        <v>418</v>
      </c>
      <c r="H14" s="198"/>
      <c r="I14" s="198"/>
    </row>
    <row r="15" spans="1:9" s="182" customFormat="1" ht="12.75">
      <c r="A15" s="199" t="s">
        <v>43</v>
      </c>
      <c r="B15" s="200" t="s">
        <v>419</v>
      </c>
      <c r="C15" s="194"/>
      <c r="D15" s="194"/>
      <c r="E15" s="194"/>
      <c r="F15" s="201"/>
      <c r="G15" s="335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0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1"/>
      <c r="H17" s="198"/>
      <c r="I17" s="198"/>
    </row>
    <row r="18" spans="1:9" s="182" customFormat="1" ht="24">
      <c r="A18" s="199" t="s">
        <v>52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41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0" t="s">
        <v>428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1"/>
      <c r="H20" s="198"/>
      <c r="I20" s="198"/>
    </row>
    <row r="21" spans="1:9" s="182" customFormat="1" ht="12.75">
      <c r="A21" s="199" t="s">
        <v>61</v>
      </c>
      <c r="B21" s="123" t="s">
        <v>429</v>
      </c>
      <c r="C21" s="194"/>
      <c r="D21" s="194"/>
      <c r="E21" s="194"/>
      <c r="F21" s="194"/>
      <c r="G21" s="330" t="s">
        <v>430</v>
      </c>
      <c r="H21" s="198"/>
      <c r="I21" s="198"/>
    </row>
    <row r="22" spans="1:9" s="182" customFormat="1" ht="12.75">
      <c r="A22" s="205" t="s">
        <v>65</v>
      </c>
      <c r="B22" s="123" t="s">
        <v>431</v>
      </c>
      <c r="C22" s="194"/>
      <c r="D22" s="194"/>
      <c r="E22" s="194"/>
      <c r="F22" s="194"/>
      <c r="G22" s="331"/>
      <c r="H22" s="198"/>
      <c r="I22" s="198"/>
    </row>
    <row r="23" spans="1:9" s="182" customFormat="1" ht="12.75">
      <c r="A23" s="199" t="s">
        <v>67</v>
      </c>
      <c r="B23" s="123" t="s">
        <v>432</v>
      </c>
      <c r="C23" s="194"/>
      <c r="D23" s="194"/>
      <c r="E23" s="194"/>
      <c r="F23" s="194"/>
      <c r="G23" s="330" t="s">
        <v>433</v>
      </c>
      <c r="H23" s="198"/>
      <c r="I23" s="198"/>
    </row>
    <row r="24" spans="1:9" s="182" customFormat="1" ht="12.75">
      <c r="A24" s="199" t="s">
        <v>71</v>
      </c>
      <c r="B24" s="123" t="s">
        <v>434</v>
      </c>
      <c r="C24" s="194"/>
      <c r="D24" s="194"/>
      <c r="E24" s="194"/>
      <c r="F24" s="194"/>
      <c r="G24" s="331"/>
      <c r="H24" s="198"/>
      <c r="I24" s="198"/>
    </row>
    <row r="25" spans="1:9" s="182" customFormat="1" ht="12.75">
      <c r="A25" s="142" t="s">
        <v>74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0" t="s">
        <v>436</v>
      </c>
      <c r="H25" s="198"/>
      <c r="I25" s="198"/>
    </row>
    <row r="26" spans="1:9" ht="12.75">
      <c r="A26" s="187" t="s">
        <v>77</v>
      </c>
      <c r="B26" s="123" t="s">
        <v>437</v>
      </c>
      <c r="C26" s="204"/>
      <c r="D26" s="204"/>
      <c r="E26" s="204"/>
      <c r="F26" s="204"/>
      <c r="G26" s="331"/>
      <c r="H26" s="198"/>
      <c r="I26" s="198"/>
    </row>
    <row r="27" spans="1:9" ht="12.75">
      <c r="A27" s="207" t="s">
        <v>80</v>
      </c>
      <c r="B27" s="123" t="s">
        <v>438</v>
      </c>
      <c r="C27" s="194"/>
      <c r="D27" s="194"/>
      <c r="E27" s="194"/>
      <c r="F27" s="194"/>
      <c r="G27" s="330" t="s">
        <v>439</v>
      </c>
      <c r="H27" s="198"/>
      <c r="I27" s="198"/>
    </row>
    <row r="28" spans="1:9" s="182" customFormat="1" ht="12.75">
      <c r="A28" s="199" t="s">
        <v>84</v>
      </c>
      <c r="B28" s="200" t="s">
        <v>440</v>
      </c>
      <c r="C28" s="194"/>
      <c r="D28" s="194"/>
      <c r="E28" s="194"/>
      <c r="F28" s="194"/>
      <c r="G28" s="331"/>
      <c r="H28" s="198"/>
      <c r="I28" s="198"/>
    </row>
    <row r="29" spans="1:9" s="182" customFormat="1" ht="12.75">
      <c r="A29" s="199" t="s">
        <v>88</v>
      </c>
      <c r="B29" s="123" t="s">
        <v>441</v>
      </c>
      <c r="C29" s="194"/>
      <c r="D29" s="194"/>
      <c r="E29" s="194"/>
      <c r="F29" s="194"/>
      <c r="G29" s="330" t="s">
        <v>442</v>
      </c>
      <c r="H29" s="198"/>
      <c r="I29" s="198"/>
    </row>
    <row r="30" spans="1:9" s="182" customFormat="1" ht="12.75">
      <c r="A30" s="199" t="s">
        <v>92</v>
      </c>
      <c r="B30" s="123" t="s">
        <v>443</v>
      </c>
      <c r="C30" s="194"/>
      <c r="D30" s="194"/>
      <c r="E30" s="194"/>
      <c r="F30" s="194"/>
      <c r="G30" s="331"/>
      <c r="H30" s="198"/>
      <c r="I30" s="198"/>
    </row>
    <row r="31" spans="1:9" s="182" customFormat="1" ht="12.75">
      <c r="A31" s="199" t="s">
        <v>96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24">
      <c r="A32" s="142" t="s">
        <v>100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492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0</v>
      </c>
      <c r="I63" s="256">
        <f>SUM(I10:I62)</f>
        <v>0</v>
      </c>
    </row>
    <row r="64" spans="1:9" ht="12.75">
      <c r="A64" s="219" t="s">
        <v>392</v>
      </c>
      <c r="I64" s="186"/>
    </row>
    <row r="65" spans="1:9" ht="24.75" customHeight="1">
      <c r="A65" s="332" t="s">
        <v>493</v>
      </c>
      <c r="B65" s="329"/>
      <c r="C65" s="329"/>
      <c r="D65" s="329"/>
      <c r="E65" s="329"/>
      <c r="F65" s="329"/>
      <c r="G65" s="329"/>
      <c r="H65" s="329"/>
      <c r="I65" s="329"/>
    </row>
    <row r="66" spans="1:9" ht="12.75">
      <c r="A66" s="332" t="s">
        <v>497</v>
      </c>
      <c r="B66" s="332"/>
      <c r="C66" s="332"/>
      <c r="D66" s="332"/>
      <c r="E66" s="332"/>
      <c r="F66" s="332"/>
      <c r="G66" s="336"/>
      <c r="H66" s="336"/>
      <c r="I66" s="336"/>
    </row>
    <row r="67" spans="1:9" ht="12.75" customHeight="1">
      <c r="A67" s="332" t="s">
        <v>498</v>
      </c>
      <c r="B67" s="329"/>
      <c r="C67" s="329"/>
      <c r="D67" s="329"/>
      <c r="E67" s="329"/>
      <c r="F67" s="329"/>
      <c r="G67" s="329"/>
      <c r="H67" s="329"/>
      <c r="I67" s="329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478</v>
      </c>
      <c r="B69" s="223"/>
      <c r="C69" s="224" t="s">
        <v>193</v>
      </c>
      <c r="D69" s="223"/>
      <c r="E69" s="223"/>
      <c r="F69" s="223" t="s">
        <v>479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A67:I67"/>
    <mergeCell ref="G16:G17"/>
    <mergeCell ref="G19:G20"/>
    <mergeCell ref="A6:F6"/>
    <mergeCell ref="G6:I6"/>
    <mergeCell ref="G12:G13"/>
    <mergeCell ref="G14:G15"/>
    <mergeCell ref="A66:I66"/>
    <mergeCell ref="G29:G30"/>
    <mergeCell ref="G21:G22"/>
    <mergeCell ref="G23:G24"/>
    <mergeCell ref="G25:G26"/>
    <mergeCell ref="G27:G28"/>
    <mergeCell ref="A65:I6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M.Dimitrov</cp:lastModifiedBy>
  <cp:lastPrinted>2008-01-19T13:11:50Z</cp:lastPrinted>
  <dcterms:created xsi:type="dcterms:W3CDTF">2000-06-29T12:02:40Z</dcterms:created>
  <dcterms:modified xsi:type="dcterms:W3CDTF">2008-01-19T13:12:23Z</dcterms:modified>
  <cp:category/>
  <cp:version/>
  <cp:contentType/>
  <cp:contentStatus/>
</cp:coreProperties>
</file>